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calcul" sheetId="1" r:id="rId1"/>
  </sheets>
  <calcPr calcId="145621"/>
</workbook>
</file>

<file path=xl/calcChain.xml><?xml version="1.0" encoding="utf-8"?>
<calcChain xmlns="http://schemas.openxmlformats.org/spreadsheetml/2006/main">
  <c r="K42" i="1" l="1"/>
  <c r="K41" i="1"/>
  <c r="J31" i="1" l="1"/>
  <c r="I31" i="1"/>
  <c r="G31" i="1"/>
  <c r="D31" i="1"/>
  <c r="E31" i="1" s="1"/>
  <c r="H31" i="1" s="1"/>
  <c r="D30" i="1"/>
  <c r="D32" i="1"/>
  <c r="D33" i="1"/>
  <c r="E33" i="1" s="1"/>
  <c r="D34" i="1"/>
  <c r="E34" i="1" s="1"/>
  <c r="D35" i="1"/>
  <c r="D29" i="1"/>
  <c r="E29" i="1" s="1"/>
  <c r="H29" i="1" s="1"/>
  <c r="J33" i="1"/>
  <c r="I30" i="1"/>
  <c r="I32" i="1"/>
  <c r="I33" i="1"/>
  <c r="I34" i="1"/>
  <c r="I35" i="1"/>
  <c r="I29" i="1"/>
  <c r="J35" i="1"/>
  <c r="G35" i="1"/>
  <c r="E35" i="1"/>
  <c r="J34" i="1"/>
  <c r="G34" i="1"/>
  <c r="G33" i="1"/>
  <c r="J32" i="1"/>
  <c r="G32" i="1"/>
  <c r="E32" i="1"/>
  <c r="J30" i="1"/>
  <c r="G30" i="1"/>
  <c r="E30" i="1"/>
  <c r="J29" i="1"/>
  <c r="G29" i="1"/>
  <c r="J17" i="1"/>
  <c r="I15" i="1"/>
  <c r="J15" i="1"/>
  <c r="I16" i="1"/>
  <c r="J16" i="1"/>
  <c r="I17" i="1"/>
  <c r="I18" i="1"/>
  <c r="J18" i="1"/>
  <c r="I19" i="1"/>
  <c r="J19" i="1"/>
  <c r="G15" i="1"/>
  <c r="G16" i="1"/>
  <c r="G17" i="1"/>
  <c r="G18" i="1"/>
  <c r="G19" i="1"/>
  <c r="G14" i="1"/>
  <c r="E15" i="1"/>
  <c r="E16" i="1"/>
  <c r="H16" i="1" s="1"/>
  <c r="E17" i="1"/>
  <c r="E18" i="1"/>
  <c r="E19" i="1"/>
  <c r="E14" i="1"/>
  <c r="H14" i="1" s="1"/>
  <c r="J14" i="1"/>
  <c r="I14" i="1"/>
  <c r="K31" i="1" l="1"/>
  <c r="H19" i="1"/>
  <c r="H15" i="1"/>
  <c r="K15" i="1" s="1"/>
  <c r="H34" i="1"/>
  <c r="H17" i="1"/>
  <c r="K17" i="1" s="1"/>
  <c r="K14" i="1"/>
  <c r="H33" i="1"/>
  <c r="K33" i="1" s="1"/>
  <c r="K19" i="1"/>
  <c r="H18" i="1"/>
  <c r="K18" i="1" s="1"/>
  <c r="K16" i="1"/>
  <c r="H30" i="1"/>
  <c r="K30" i="1" s="1"/>
  <c r="H35" i="1"/>
  <c r="K35" i="1" s="1"/>
  <c r="H32" i="1"/>
  <c r="K32" i="1" s="1"/>
  <c r="K29" i="1"/>
  <c r="K34" i="1"/>
  <c r="K37" i="1" l="1"/>
  <c r="K21" i="1"/>
  <c r="K40" i="1" l="1"/>
  <c r="K43" i="1" s="1"/>
</calcChain>
</file>

<file path=xl/sharedStrings.xml><?xml version="1.0" encoding="utf-8"?>
<sst xmlns="http://schemas.openxmlformats.org/spreadsheetml/2006/main" count="86" uniqueCount="51">
  <si>
    <t>cloison superieure</t>
  </si>
  <si>
    <t>epaisseur</t>
  </si>
  <si>
    <t>isolant</t>
  </si>
  <si>
    <t>(m)</t>
  </si>
  <si>
    <t>(m^2.K/W)</t>
  </si>
  <si>
    <t>temp. ambiante</t>
  </si>
  <si>
    <t>Puissance</t>
  </si>
  <si>
    <t>(W)</t>
  </si>
  <si>
    <t>CTP</t>
  </si>
  <si>
    <t>surface</t>
  </si>
  <si>
    <t>(m2)</t>
  </si>
  <si>
    <t>cloison inferieure</t>
  </si>
  <si>
    <t>face AV</t>
  </si>
  <si>
    <t>Temp. interne</t>
  </si>
  <si>
    <t>temp externe</t>
  </si>
  <si>
    <t>cote coque</t>
  </si>
  <si>
    <t>cote evier</t>
  </si>
  <si>
    <t>Lambda polystyrene extrude</t>
  </si>
  <si>
    <t>lambda CTP</t>
  </si>
  <si>
    <t>( C)</t>
  </si>
  <si>
    <t>(W / m K )</t>
  </si>
  <si>
    <t>Note : Le refrigerateur a une paroi commune avec le conservateur</t>
  </si>
  <si>
    <t>face AR 
( commune avec le conservateur)</t>
  </si>
  <si>
    <t>face AV 
(commune avec le frigo)</t>
  </si>
  <si>
    <t>cifreo bona</t>
  </si>
  <si>
    <t>castorama densite 0.514</t>
  </si>
  <si>
    <t>W</t>
  </si>
  <si>
    <t>Rth isolant</t>
  </si>
  <si>
    <t>Rth CTP</t>
  </si>
  <si>
    <t>Rth totale
isolant + CTP</t>
  </si>
  <si>
    <t>temperature
 interne frigo</t>
  </si>
  <si>
    <t>temperature
interne
conservateur</t>
  </si>
  <si>
    <t>face AR 1</t>
  </si>
  <si>
    <t>face AR 2 (diedre)</t>
  </si>
  <si>
    <t>REFRIGERATEUR volume = 100L</t>
  </si>
  <si>
    <t>CONSERVATEUR volume = 90L</t>
  </si>
  <si>
    <t>capacite sur 24H:</t>
  </si>
  <si>
    <t>Ah</t>
  </si>
  <si>
    <t>intensite moyenne totale</t>
  </si>
  <si>
    <t>A</t>
  </si>
  <si>
    <t>Dimensionnement frigo/ congel.</t>
  </si>
  <si>
    <t>Puissance absorbee refrigerateur</t>
  </si>
  <si>
    <t>Puissance absorbee conservateur</t>
  </si>
  <si>
    <t>Puissance absorbee  totale</t>
  </si>
  <si>
    <t>(Welectrique/Wevaporateur)</t>
  </si>
  <si>
    <t>a verifier ulterieurement</t>
  </si>
  <si>
    <t>Puissance electrique  totale</t>
  </si>
  <si>
    <t>COP refrigeration</t>
  </si>
  <si>
    <t>(degres C)</t>
  </si>
  <si>
    <t>Auteur:  Sharkif</t>
  </si>
  <si>
    <t>Decembre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</si>
</sst>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/>
      <top/>
      <bottom/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right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I6" sqref="I6"/>
    </sheetView>
  </sheetViews>
  <sheetFormatPr defaultRowHeight="15" x14ac:dyDescent="0.25"/>
  <cols>
    <col min="1" max="1" width="27.140625" customWidth="1"/>
    <col min="2" max="2" width="27" customWidth="1"/>
    <col min="3" max="3" width="29.5703125" customWidth="1"/>
    <col min="4" max="4" width="12.7109375" customWidth="1"/>
    <col min="5" max="5" width="13.5703125" customWidth="1"/>
    <col min="6" max="6" width="14.42578125" customWidth="1"/>
    <col min="7" max="7" width="11.85546875" customWidth="1"/>
    <col min="8" max="10" width="13.28515625" customWidth="1"/>
  </cols>
  <sheetData>
    <row r="1" spans="1:15" x14ac:dyDescent="0.25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thickTop="1" x14ac:dyDescent="0.25">
      <c r="A4" s="2" t="s">
        <v>5</v>
      </c>
      <c r="B4" s="3">
        <v>32</v>
      </c>
      <c r="C4" s="4" t="s">
        <v>19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0" x14ac:dyDescent="0.25">
      <c r="A5" s="30" t="s">
        <v>30</v>
      </c>
      <c r="B5" s="6">
        <v>4</v>
      </c>
      <c r="C5" s="7" t="s">
        <v>19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x14ac:dyDescent="0.25">
      <c r="A6" s="30" t="s">
        <v>31</v>
      </c>
      <c r="B6" s="6">
        <v>-18</v>
      </c>
      <c r="C6" s="7" t="s">
        <v>19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5" t="s">
        <v>17</v>
      </c>
      <c r="B7" s="6">
        <v>3.5499999999999997E-2</v>
      </c>
      <c r="C7" s="7" t="s">
        <v>20</v>
      </c>
      <c r="D7" s="19" t="s">
        <v>24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5" t="s">
        <v>18</v>
      </c>
      <c r="B8" s="6">
        <v>0.16</v>
      </c>
      <c r="C8" s="7" t="s">
        <v>20</v>
      </c>
      <c r="D8" s="19" t="s">
        <v>25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thickBot="1" x14ac:dyDescent="0.3">
      <c r="A9" s="8" t="s">
        <v>47</v>
      </c>
      <c r="B9" s="9">
        <v>0.5</v>
      </c>
      <c r="C9" s="10" t="s">
        <v>44</v>
      </c>
      <c r="D9" s="19" t="s">
        <v>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6.5" thickTop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thickTop="1" x14ac:dyDescent="0.25">
      <c r="A11" s="2" t="s">
        <v>34</v>
      </c>
      <c r="B11" s="3"/>
      <c r="C11" s="3"/>
      <c r="D11" s="3" t="s">
        <v>2</v>
      </c>
      <c r="E11" s="3"/>
      <c r="F11" s="3" t="s">
        <v>8</v>
      </c>
      <c r="G11" s="3"/>
      <c r="H11" s="3"/>
      <c r="I11" s="3"/>
      <c r="J11" s="3"/>
      <c r="K11" s="3"/>
      <c r="L11" s="4"/>
      <c r="M11" s="1"/>
      <c r="N11" s="1"/>
      <c r="O11" s="1"/>
    </row>
    <row r="12" spans="1:15" x14ac:dyDescent="0.25">
      <c r="A12" s="5"/>
      <c r="B12" s="6"/>
      <c r="C12" s="6" t="s">
        <v>10</v>
      </c>
      <c r="D12" s="6" t="s">
        <v>3</v>
      </c>
      <c r="E12" s="6" t="s">
        <v>4</v>
      </c>
      <c r="F12" s="6" t="s">
        <v>3</v>
      </c>
      <c r="G12" s="6" t="s">
        <v>4</v>
      </c>
      <c r="H12" s="6" t="s">
        <v>4</v>
      </c>
      <c r="I12" s="6" t="s">
        <v>48</v>
      </c>
      <c r="J12" s="6" t="s">
        <v>48</v>
      </c>
      <c r="K12" s="6" t="s">
        <v>7</v>
      </c>
      <c r="L12" s="7"/>
      <c r="M12" s="1"/>
      <c r="N12" s="1"/>
      <c r="O12" s="1"/>
    </row>
    <row r="13" spans="1:15" ht="30" x14ac:dyDescent="0.25">
      <c r="A13" s="5"/>
      <c r="B13" s="6"/>
      <c r="C13" s="6" t="s">
        <v>9</v>
      </c>
      <c r="D13" s="6" t="s">
        <v>1</v>
      </c>
      <c r="E13" s="6" t="s">
        <v>27</v>
      </c>
      <c r="F13" s="6" t="s">
        <v>1</v>
      </c>
      <c r="G13" s="6" t="s">
        <v>28</v>
      </c>
      <c r="H13" s="20" t="s">
        <v>29</v>
      </c>
      <c r="I13" s="6" t="s">
        <v>13</v>
      </c>
      <c r="J13" s="6" t="s">
        <v>14</v>
      </c>
      <c r="K13" s="6" t="s">
        <v>6</v>
      </c>
      <c r="L13" s="7"/>
      <c r="M13" s="1"/>
      <c r="N13" s="1"/>
      <c r="O13" s="1"/>
    </row>
    <row r="14" spans="1:15" x14ac:dyDescent="0.25">
      <c r="A14" s="5"/>
      <c r="B14" s="6" t="s">
        <v>0</v>
      </c>
      <c r="C14" s="31">
        <v>0.28000000000000003</v>
      </c>
      <c r="D14" s="21">
        <v>0.08</v>
      </c>
      <c r="E14" s="21">
        <f t="shared" ref="E14:E19" si="0">+D14/$B$7</f>
        <v>2.2535211267605635</v>
      </c>
      <c r="F14" s="21">
        <v>0.02</v>
      </c>
      <c r="G14" s="21">
        <f t="shared" ref="G14:G19" si="1">+F14/$B$8</f>
        <v>0.125</v>
      </c>
      <c r="H14" s="21">
        <f t="shared" ref="H14:H19" si="2">+E14+G14</f>
        <v>2.3785211267605635</v>
      </c>
      <c r="I14" s="21">
        <f t="shared" ref="I14:I19" si="3">+$B$5</f>
        <v>4</v>
      </c>
      <c r="J14" s="21">
        <f>+$B$4</f>
        <v>32</v>
      </c>
      <c r="K14" s="21">
        <f t="shared" ref="K14:K19" si="4">+C14*(J14-I14)/H14</f>
        <v>3.2961658031088086</v>
      </c>
      <c r="L14" s="7"/>
      <c r="M14" s="1"/>
      <c r="N14" s="1"/>
      <c r="O14" s="1"/>
    </row>
    <row r="15" spans="1:15" x14ac:dyDescent="0.25">
      <c r="A15" s="5"/>
      <c r="B15" s="6" t="s">
        <v>11</v>
      </c>
      <c r="C15" s="31">
        <v>0.17499999999999999</v>
      </c>
      <c r="D15" s="21">
        <v>0.1</v>
      </c>
      <c r="E15" s="21">
        <f t="shared" si="0"/>
        <v>2.8169014084507045</v>
      </c>
      <c r="F15" s="21">
        <v>1.4999999999999999E-2</v>
      </c>
      <c r="G15" s="21">
        <f t="shared" si="1"/>
        <v>9.375E-2</v>
      </c>
      <c r="H15" s="21">
        <f t="shared" si="2"/>
        <v>2.9106514084507045</v>
      </c>
      <c r="I15" s="21">
        <f t="shared" si="3"/>
        <v>4</v>
      </c>
      <c r="J15" s="21">
        <f>+$B$4</f>
        <v>32</v>
      </c>
      <c r="K15" s="21">
        <f t="shared" si="4"/>
        <v>1.6834719491909871</v>
      </c>
      <c r="L15" s="7"/>
      <c r="M15" s="1"/>
      <c r="N15" s="1"/>
      <c r="O15" s="1"/>
    </row>
    <row r="16" spans="1:15" x14ac:dyDescent="0.25">
      <c r="A16" s="5"/>
      <c r="B16" s="6" t="s">
        <v>12</v>
      </c>
      <c r="C16" s="31">
        <v>0.39100000000000001</v>
      </c>
      <c r="D16" s="21">
        <v>0.1</v>
      </c>
      <c r="E16" s="21">
        <f t="shared" si="0"/>
        <v>2.8169014084507045</v>
      </c>
      <c r="F16" s="21">
        <v>1.4999999999999999E-2</v>
      </c>
      <c r="G16" s="21">
        <f t="shared" si="1"/>
        <v>9.375E-2</v>
      </c>
      <c r="H16" s="21">
        <f t="shared" si="2"/>
        <v>2.9106514084507045</v>
      </c>
      <c r="I16" s="21">
        <f t="shared" si="3"/>
        <v>4</v>
      </c>
      <c r="J16" s="21">
        <f>+$B$4</f>
        <v>32</v>
      </c>
      <c r="K16" s="21">
        <f t="shared" si="4"/>
        <v>3.7613573264781488</v>
      </c>
      <c r="L16" s="7"/>
      <c r="M16" s="1"/>
      <c r="N16" s="1"/>
      <c r="O16" s="1"/>
    </row>
    <row r="17" spans="1:15" ht="45" x14ac:dyDescent="0.25">
      <c r="A17" s="5"/>
      <c r="B17" s="20" t="s">
        <v>22</v>
      </c>
      <c r="C17" s="31">
        <v>0.39100000000000001</v>
      </c>
      <c r="D17" s="21">
        <v>0.08</v>
      </c>
      <c r="E17" s="21">
        <f t="shared" si="0"/>
        <v>2.2535211267605635</v>
      </c>
      <c r="F17" s="21">
        <v>0.01</v>
      </c>
      <c r="G17" s="21">
        <f t="shared" si="1"/>
        <v>6.25E-2</v>
      </c>
      <c r="H17" s="21">
        <f t="shared" si="2"/>
        <v>2.3160211267605635</v>
      </c>
      <c r="I17" s="21">
        <f t="shared" si="3"/>
        <v>4</v>
      </c>
      <c r="J17" s="21">
        <f>+$B$6</f>
        <v>-18</v>
      </c>
      <c r="K17" s="21">
        <f t="shared" si="4"/>
        <v>-3.7141284682630178</v>
      </c>
      <c r="L17" s="7"/>
      <c r="M17" s="1"/>
      <c r="N17" s="1"/>
      <c r="O17" s="1"/>
    </row>
    <row r="18" spans="1:15" x14ac:dyDescent="0.25">
      <c r="A18" s="5"/>
      <c r="B18" s="6" t="s">
        <v>15</v>
      </c>
      <c r="C18" s="31">
        <v>0.217</v>
      </c>
      <c r="D18" s="21">
        <v>0.15</v>
      </c>
      <c r="E18" s="21">
        <f t="shared" si="0"/>
        <v>4.2253521126760569</v>
      </c>
      <c r="F18" s="21">
        <v>5.0000000000000001E-3</v>
      </c>
      <c r="G18" s="21">
        <f t="shared" si="1"/>
        <v>3.125E-2</v>
      </c>
      <c r="H18" s="21">
        <f t="shared" si="2"/>
        <v>4.2566021126760569</v>
      </c>
      <c r="I18" s="21">
        <f t="shared" si="3"/>
        <v>4</v>
      </c>
      <c r="J18" s="21">
        <f>+$B$4</f>
        <v>32</v>
      </c>
      <c r="K18" s="21">
        <f t="shared" si="4"/>
        <v>1.4274296349912106</v>
      </c>
      <c r="L18" s="7"/>
      <c r="M18" s="1"/>
      <c r="N18" s="1"/>
      <c r="O18" s="1"/>
    </row>
    <row r="19" spans="1:15" x14ac:dyDescent="0.25">
      <c r="A19" s="5"/>
      <c r="B19" s="6" t="s">
        <v>16</v>
      </c>
      <c r="C19" s="31">
        <v>0.217</v>
      </c>
      <c r="D19" s="21">
        <v>0.1</v>
      </c>
      <c r="E19" s="21">
        <f t="shared" si="0"/>
        <v>2.8169014084507045</v>
      </c>
      <c r="F19" s="21">
        <v>1.4999999999999999E-2</v>
      </c>
      <c r="G19" s="21">
        <f t="shared" si="1"/>
        <v>9.375E-2</v>
      </c>
      <c r="H19" s="21">
        <f t="shared" si="2"/>
        <v>2.9106514084507045</v>
      </c>
      <c r="I19" s="21">
        <f t="shared" si="3"/>
        <v>4</v>
      </c>
      <c r="J19" s="21">
        <f>+$B$4</f>
        <v>32</v>
      </c>
      <c r="K19" s="21">
        <f t="shared" si="4"/>
        <v>2.0875052169968242</v>
      </c>
      <c r="L19" s="7"/>
      <c r="M19" s="1"/>
      <c r="N19" s="1"/>
      <c r="O19" s="1"/>
    </row>
    <row r="20" spans="1:15" x14ac:dyDescent="0.25">
      <c r="A20" s="5"/>
      <c r="B20" s="6"/>
      <c r="C20" s="31"/>
      <c r="D20" s="21"/>
      <c r="E20" s="21"/>
      <c r="F20" s="21"/>
      <c r="G20" s="21"/>
      <c r="H20" s="21"/>
      <c r="I20" s="21"/>
      <c r="J20" s="21"/>
      <c r="K20" s="21"/>
      <c r="L20" s="7"/>
      <c r="M20" s="1"/>
      <c r="N20" s="1"/>
      <c r="O20" s="1"/>
    </row>
    <row r="21" spans="1:15" ht="15.75" thickBot="1" x14ac:dyDescent="0.3">
      <c r="A21" s="8"/>
      <c r="B21" s="9"/>
      <c r="C21" s="32"/>
      <c r="D21" s="22"/>
      <c r="E21" s="22"/>
      <c r="F21" s="22"/>
      <c r="G21" s="22"/>
      <c r="H21" s="22"/>
      <c r="I21" s="22"/>
      <c r="J21" s="23" t="s">
        <v>41</v>
      </c>
      <c r="K21" s="22">
        <f>+SUM(K14:K19)</f>
        <v>8.5418014625029635</v>
      </c>
      <c r="L21" s="26" t="s">
        <v>26</v>
      </c>
      <c r="M21" s="1"/>
      <c r="N21" s="1"/>
      <c r="O21" s="1"/>
    </row>
    <row r="22" spans="1:15" ht="15.75" thickTop="1" x14ac:dyDescent="0.25">
      <c r="A22" s="1"/>
      <c r="B22" s="1"/>
      <c r="C22" s="33"/>
      <c r="D22" s="24"/>
      <c r="E22" s="24"/>
      <c r="F22" s="24"/>
      <c r="G22" s="24"/>
      <c r="H22" s="24"/>
      <c r="I22" s="24"/>
      <c r="J22" s="24"/>
      <c r="K22" s="24"/>
      <c r="L22" s="1"/>
      <c r="M22" s="1"/>
      <c r="N22" s="1"/>
      <c r="O22" s="1"/>
    </row>
    <row r="23" spans="1:15" x14ac:dyDescent="0.25">
      <c r="A23" s="19" t="s">
        <v>21</v>
      </c>
      <c r="B23" s="1"/>
      <c r="C23" s="33"/>
      <c r="D23" s="24"/>
      <c r="E23" s="24"/>
      <c r="F23" s="24"/>
      <c r="G23" s="24"/>
      <c r="H23" s="24"/>
      <c r="I23" s="24"/>
      <c r="J23" s="24"/>
      <c r="K23" s="24"/>
      <c r="L23" s="1"/>
      <c r="M23" s="1"/>
      <c r="N23" s="1"/>
      <c r="O23" s="1"/>
    </row>
    <row r="24" spans="1:15" x14ac:dyDescent="0.25">
      <c r="A24" s="1"/>
      <c r="B24" s="1"/>
      <c r="C24" s="33"/>
      <c r="D24" s="24"/>
      <c r="E24" s="24"/>
      <c r="F24" s="24"/>
      <c r="G24" s="24"/>
      <c r="H24" s="24"/>
      <c r="I24" s="24"/>
      <c r="J24" s="24"/>
      <c r="K24" s="24"/>
      <c r="L24" s="1"/>
      <c r="M24" s="1"/>
      <c r="N24" s="1"/>
      <c r="O24" s="1"/>
    </row>
    <row r="25" spans="1:15" ht="15.75" thickBot="1" x14ac:dyDescent="0.3">
      <c r="A25" s="1"/>
      <c r="B25" s="1"/>
      <c r="C25" s="33"/>
      <c r="D25" s="24"/>
      <c r="E25" s="24"/>
      <c r="F25" s="24"/>
      <c r="G25" s="24"/>
      <c r="H25" s="24"/>
      <c r="I25" s="24"/>
      <c r="J25" s="24"/>
      <c r="K25" s="24"/>
      <c r="L25" s="1"/>
      <c r="M25" s="1"/>
      <c r="N25" s="1"/>
      <c r="O25" s="1"/>
    </row>
    <row r="26" spans="1:15" ht="15.75" thickTop="1" x14ac:dyDescent="0.25">
      <c r="A26" s="11" t="s">
        <v>35</v>
      </c>
      <c r="B26" s="12"/>
      <c r="C26" s="34"/>
      <c r="D26" s="25" t="s">
        <v>2</v>
      </c>
      <c r="E26" s="25"/>
      <c r="F26" s="25" t="s">
        <v>8</v>
      </c>
      <c r="G26" s="25"/>
      <c r="H26" s="25"/>
      <c r="I26" s="25"/>
      <c r="J26" s="25"/>
      <c r="K26" s="25"/>
      <c r="L26" s="13"/>
      <c r="M26" s="1"/>
      <c r="N26" s="1"/>
      <c r="O26" s="1"/>
    </row>
    <row r="27" spans="1:15" x14ac:dyDescent="0.25">
      <c r="A27" s="14"/>
      <c r="B27" s="6"/>
      <c r="C27" s="31" t="s">
        <v>10</v>
      </c>
      <c r="D27" s="21" t="s">
        <v>3</v>
      </c>
      <c r="E27" s="21" t="s">
        <v>4</v>
      </c>
      <c r="F27" s="21" t="s">
        <v>3</v>
      </c>
      <c r="G27" s="21" t="s">
        <v>4</v>
      </c>
      <c r="H27" s="21" t="s">
        <v>4</v>
      </c>
      <c r="I27" s="6" t="s">
        <v>48</v>
      </c>
      <c r="J27" s="6" t="s">
        <v>48</v>
      </c>
      <c r="K27" s="21" t="s">
        <v>7</v>
      </c>
      <c r="L27" s="15"/>
      <c r="M27" s="1"/>
      <c r="N27" s="1"/>
      <c r="O27" s="1"/>
    </row>
    <row r="28" spans="1:15" ht="30" x14ac:dyDescent="0.25">
      <c r="A28" s="14"/>
      <c r="B28" s="6"/>
      <c r="C28" s="31" t="s">
        <v>9</v>
      </c>
      <c r="D28" s="21" t="s">
        <v>1</v>
      </c>
      <c r="E28" s="6" t="s">
        <v>27</v>
      </c>
      <c r="F28" s="21" t="s">
        <v>1</v>
      </c>
      <c r="G28" s="6" t="s">
        <v>28</v>
      </c>
      <c r="H28" s="20" t="s">
        <v>29</v>
      </c>
      <c r="I28" s="21" t="s">
        <v>13</v>
      </c>
      <c r="J28" s="21" t="s">
        <v>14</v>
      </c>
      <c r="K28" s="21" t="s">
        <v>6</v>
      </c>
      <c r="L28" s="15"/>
      <c r="M28" s="1"/>
      <c r="N28" s="1"/>
      <c r="O28" s="1"/>
    </row>
    <row r="29" spans="1:15" x14ac:dyDescent="0.25">
      <c r="A29" s="14"/>
      <c r="B29" s="6" t="s">
        <v>0</v>
      </c>
      <c r="C29" s="31">
        <v>0.254</v>
      </c>
      <c r="D29" s="21">
        <f>+D14</f>
        <v>0.08</v>
      </c>
      <c r="E29" s="21">
        <f>+D29/$B$7</f>
        <v>2.2535211267605635</v>
      </c>
      <c r="F29" s="21">
        <v>0.02</v>
      </c>
      <c r="G29" s="21">
        <f>+F29/$B$8</f>
        <v>0.125</v>
      </c>
      <c r="H29" s="21">
        <f>+E29+G29</f>
        <v>2.3785211267605635</v>
      </c>
      <c r="I29" s="21">
        <f>+$B$6</f>
        <v>-18</v>
      </c>
      <c r="J29" s="21">
        <f>+$B$4</f>
        <v>32</v>
      </c>
      <c r="K29" s="21">
        <f>+C29*(J29-I29)/H29</f>
        <v>5.3394522575869718</v>
      </c>
      <c r="L29" s="15"/>
      <c r="M29" s="1"/>
      <c r="N29" s="1"/>
      <c r="O29" s="1"/>
    </row>
    <row r="30" spans="1:15" x14ac:dyDescent="0.25">
      <c r="A30" s="14"/>
      <c r="B30" s="6" t="s">
        <v>11</v>
      </c>
      <c r="C30" s="31">
        <v>0.14899999999999999</v>
      </c>
      <c r="D30" s="21">
        <f>+D15</f>
        <v>0.1</v>
      </c>
      <c r="E30" s="21">
        <f t="shared" ref="E30:E35" si="5">+D30/$B$7</f>
        <v>2.8169014084507045</v>
      </c>
      <c r="F30" s="21">
        <v>1.4999999999999999E-2</v>
      </c>
      <c r="G30" s="21">
        <f t="shared" ref="G30:G35" si="6">+F30/$B$8</f>
        <v>9.375E-2</v>
      </c>
      <c r="H30" s="21">
        <f t="shared" ref="H30:H35" si="7">+E30+G30</f>
        <v>2.9106514084507045</v>
      </c>
      <c r="I30" s="21">
        <f t="shared" ref="I30:I35" si="8">+$B$6</f>
        <v>-18</v>
      </c>
      <c r="J30" s="21">
        <f t="shared" ref="J30:J35" si="9">+$B$4</f>
        <v>32</v>
      </c>
      <c r="K30" s="21">
        <f t="shared" ref="K30:K35" si="10">+C30*(J30-I30)/H30</f>
        <v>2.5595644941781335</v>
      </c>
      <c r="L30" s="15"/>
      <c r="M30" s="1"/>
      <c r="N30" s="1"/>
      <c r="O30" s="1"/>
    </row>
    <row r="31" spans="1:15" x14ac:dyDescent="0.25">
      <c r="A31" s="14"/>
      <c r="B31" s="6" t="s">
        <v>32</v>
      </c>
      <c r="C31" s="31">
        <v>0.217</v>
      </c>
      <c r="D31" s="21">
        <f>+D15</f>
        <v>0.1</v>
      </c>
      <c r="E31" s="21">
        <f t="shared" si="5"/>
        <v>2.8169014084507045</v>
      </c>
      <c r="F31" s="21">
        <v>1.4999999999999999E-2</v>
      </c>
      <c r="G31" s="21">
        <f t="shared" si="6"/>
        <v>9.375E-2</v>
      </c>
      <c r="H31" s="21">
        <f>+E31+G31</f>
        <v>2.9106514084507045</v>
      </c>
      <c r="I31" s="21">
        <f t="shared" si="8"/>
        <v>-18</v>
      </c>
      <c r="J31" s="21">
        <f t="shared" si="9"/>
        <v>32</v>
      </c>
      <c r="K31" s="21">
        <f>+C31*(J31-I31)/H31</f>
        <v>3.7276878874943291</v>
      </c>
      <c r="L31" s="15"/>
      <c r="M31" s="1"/>
      <c r="N31" s="1"/>
      <c r="O31" s="1"/>
    </row>
    <row r="32" spans="1:15" x14ac:dyDescent="0.25">
      <c r="A32" s="14"/>
      <c r="B32" s="6" t="s">
        <v>33</v>
      </c>
      <c r="C32" s="31">
        <v>0.20499999999999999</v>
      </c>
      <c r="D32" s="21">
        <f>+D16</f>
        <v>0.1</v>
      </c>
      <c r="E32" s="21">
        <f t="shared" si="5"/>
        <v>2.8169014084507045</v>
      </c>
      <c r="F32" s="21">
        <v>1.4999999999999999E-2</v>
      </c>
      <c r="G32" s="21">
        <f t="shared" si="6"/>
        <v>9.375E-2</v>
      </c>
      <c r="H32" s="21">
        <f t="shared" si="7"/>
        <v>2.9106514084507045</v>
      </c>
      <c r="I32" s="21">
        <f t="shared" si="8"/>
        <v>-18</v>
      </c>
      <c r="J32" s="21">
        <f t="shared" si="9"/>
        <v>32</v>
      </c>
      <c r="K32" s="21">
        <f t="shared" si="10"/>
        <v>3.5215484651444124</v>
      </c>
      <c r="L32" s="15"/>
      <c r="M32" s="1"/>
      <c r="N32" s="1"/>
      <c r="O32" s="1"/>
    </row>
    <row r="33" spans="1:15" ht="30" x14ac:dyDescent="0.25">
      <c r="A33" s="14"/>
      <c r="B33" s="20" t="s">
        <v>23</v>
      </c>
      <c r="C33" s="31">
        <v>0.39100000000000001</v>
      </c>
      <c r="D33" s="21">
        <f>+D17</f>
        <v>0.08</v>
      </c>
      <c r="E33" s="21">
        <f t="shared" si="5"/>
        <v>2.2535211267605635</v>
      </c>
      <c r="F33" s="21">
        <v>0.01</v>
      </c>
      <c r="G33" s="21">
        <f t="shared" si="6"/>
        <v>6.25E-2</v>
      </c>
      <c r="H33" s="21">
        <f t="shared" si="7"/>
        <v>2.3160211267605635</v>
      </c>
      <c r="I33" s="21">
        <f t="shared" si="8"/>
        <v>-18</v>
      </c>
      <c r="J33" s="21">
        <f>+$B$5</f>
        <v>4</v>
      </c>
      <c r="K33" s="21">
        <f t="shared" si="10"/>
        <v>3.7141284682630178</v>
      </c>
      <c r="L33" s="15"/>
      <c r="M33" s="1"/>
      <c r="N33" s="1"/>
      <c r="O33" s="1"/>
    </row>
    <row r="34" spans="1:15" x14ac:dyDescent="0.25">
      <c r="A34" s="14"/>
      <c r="B34" s="6" t="s">
        <v>15</v>
      </c>
      <c r="C34" s="31">
        <v>0.217</v>
      </c>
      <c r="D34" s="21">
        <f>+D18</f>
        <v>0.15</v>
      </c>
      <c r="E34" s="21">
        <f t="shared" si="5"/>
        <v>4.2253521126760569</v>
      </c>
      <c r="F34" s="21">
        <v>5.0000000000000001E-3</v>
      </c>
      <c r="G34" s="21">
        <f t="shared" si="6"/>
        <v>3.125E-2</v>
      </c>
      <c r="H34" s="21">
        <f t="shared" si="7"/>
        <v>4.2566021126760569</v>
      </c>
      <c r="I34" s="21">
        <f t="shared" si="8"/>
        <v>-18</v>
      </c>
      <c r="J34" s="21">
        <f t="shared" si="9"/>
        <v>32</v>
      </c>
      <c r="K34" s="21">
        <f t="shared" si="10"/>
        <v>2.5489814910557334</v>
      </c>
      <c r="L34" s="15"/>
      <c r="M34" s="1"/>
      <c r="N34" s="1"/>
      <c r="O34" s="1"/>
    </row>
    <row r="35" spans="1:15" x14ac:dyDescent="0.25">
      <c r="A35" s="14"/>
      <c r="B35" s="6" t="s">
        <v>16</v>
      </c>
      <c r="C35" s="31">
        <v>3.7999999999999999E-2</v>
      </c>
      <c r="D35" s="21">
        <f>+D19</f>
        <v>0.1</v>
      </c>
      <c r="E35" s="21">
        <f t="shared" si="5"/>
        <v>2.8169014084507045</v>
      </c>
      <c r="F35" s="21">
        <v>1.4999999999999999E-2</v>
      </c>
      <c r="G35" s="21">
        <f t="shared" si="6"/>
        <v>9.375E-2</v>
      </c>
      <c r="H35" s="21">
        <f t="shared" si="7"/>
        <v>2.9106514084507045</v>
      </c>
      <c r="I35" s="21">
        <f t="shared" si="8"/>
        <v>-18</v>
      </c>
      <c r="J35" s="21">
        <f t="shared" si="9"/>
        <v>32</v>
      </c>
      <c r="K35" s="21">
        <f t="shared" si="10"/>
        <v>0.65277483744140319</v>
      </c>
      <c r="L35" s="15"/>
      <c r="M35" s="1"/>
      <c r="N35" s="1"/>
      <c r="O35" s="1"/>
    </row>
    <row r="36" spans="1:15" x14ac:dyDescent="0.25">
      <c r="A36" s="14"/>
      <c r="B36" s="6"/>
      <c r="C36" s="6"/>
      <c r="D36" s="6"/>
      <c r="E36" s="6"/>
      <c r="F36" s="6"/>
      <c r="G36" s="6"/>
      <c r="H36" s="6"/>
      <c r="I36" s="6"/>
      <c r="J36" s="6"/>
      <c r="K36" s="6"/>
      <c r="L36" s="15"/>
      <c r="M36" s="1"/>
      <c r="N36" s="1"/>
      <c r="O36" s="1"/>
    </row>
    <row r="37" spans="1:15" ht="15.75" thickBot="1" x14ac:dyDescent="0.3">
      <c r="A37" s="16"/>
      <c r="B37" s="17"/>
      <c r="C37" s="17"/>
      <c r="D37" s="17"/>
      <c r="E37" s="17"/>
      <c r="F37" s="17"/>
      <c r="G37" s="17"/>
      <c r="H37" s="17"/>
      <c r="I37" s="17"/>
      <c r="J37" s="18" t="s">
        <v>42</v>
      </c>
      <c r="K37" s="27">
        <f>+SUM(K29:K35)</f>
        <v>22.064137901163999</v>
      </c>
      <c r="L37" s="28" t="s">
        <v>26</v>
      </c>
      <c r="M37" s="1"/>
      <c r="N37" s="1"/>
      <c r="O37" s="1"/>
    </row>
    <row r="38" spans="1:15" ht="15.75" thickTop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6.5" thickTop="1" thickBot="1" x14ac:dyDescent="0.3">
      <c r="A40" s="1"/>
      <c r="B40" s="1"/>
      <c r="C40" s="1"/>
      <c r="D40" s="1"/>
      <c r="E40" s="1"/>
      <c r="F40" s="1"/>
      <c r="G40" s="1"/>
      <c r="H40" s="1"/>
      <c r="I40" s="35"/>
      <c r="J40" s="36" t="s">
        <v>43</v>
      </c>
      <c r="K40" s="37">
        <f>+K37+K21</f>
        <v>30.605939363666963</v>
      </c>
      <c r="L40" s="38" t="s">
        <v>26</v>
      </c>
      <c r="M40" s="1"/>
      <c r="N40" s="1"/>
      <c r="O40" s="1"/>
    </row>
    <row r="41" spans="1:15" ht="15.75" thickTop="1" x14ac:dyDescent="0.25">
      <c r="A41" s="1"/>
      <c r="B41" s="1"/>
      <c r="C41" s="1"/>
      <c r="D41" s="1"/>
      <c r="E41" s="1"/>
      <c r="F41" s="1"/>
      <c r="G41" s="1"/>
      <c r="H41" s="1"/>
      <c r="I41" s="39"/>
      <c r="J41" s="36" t="s">
        <v>46</v>
      </c>
      <c r="K41" s="21">
        <f>+K40*$B$9</f>
        <v>15.302969681833481</v>
      </c>
      <c r="L41" s="41" t="s">
        <v>26</v>
      </c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39"/>
      <c r="J42" s="40" t="s">
        <v>38</v>
      </c>
      <c r="K42" s="6">
        <f>1.1*K41/12</f>
        <v>1.402772220834736</v>
      </c>
      <c r="L42" s="41" t="s">
        <v>39</v>
      </c>
      <c r="M42" s="1"/>
      <c r="N42" s="1"/>
      <c r="O42" s="1"/>
    </row>
    <row r="43" spans="1:15" ht="15.75" thickBot="1" x14ac:dyDescent="0.3">
      <c r="A43" s="1"/>
      <c r="B43" s="1"/>
      <c r="C43" s="1"/>
      <c r="D43" s="1"/>
      <c r="E43" s="1"/>
      <c r="F43" s="1"/>
      <c r="G43" s="1"/>
      <c r="H43" s="1"/>
      <c r="I43" s="42"/>
      <c r="J43" s="43" t="s">
        <v>36</v>
      </c>
      <c r="K43" s="44">
        <f>+K42*24</f>
        <v>33.666533300033663</v>
      </c>
      <c r="L43" s="45" t="s">
        <v>37</v>
      </c>
      <c r="M43" s="1"/>
      <c r="N43" s="1"/>
      <c r="O43" s="1"/>
    </row>
    <row r="44" spans="1:15" ht="15.75" thickTop="1" x14ac:dyDescent="0.25">
      <c r="A44" s="2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6"/>
      <c r="B47" s="6"/>
      <c r="C47" s="6"/>
      <c r="D47" s="6"/>
      <c r="E47" s="20"/>
      <c r="F47" s="20"/>
      <c r="G47" s="6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6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6"/>
      <c r="B53" s="6"/>
      <c r="C53" s="6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  <c r="O5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2017-01-02T08:51:01Z</dcterms:modified>
</cp:coreProperties>
</file>