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240" yWindow="240" windowWidth="25360" windowHeight="17240" tabRatio="500"/>
  </bookViews>
  <sheets>
    <sheet name="Voilure Django f{vent}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1" l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C71" i="1"/>
  <c r="E71" i="1"/>
  <c r="F19" i="1"/>
  <c r="F71" i="1"/>
  <c r="D71" i="1"/>
  <c r="C70" i="1"/>
  <c r="E70" i="1"/>
  <c r="F70" i="1"/>
  <c r="D70" i="1"/>
  <c r="C69" i="1"/>
  <c r="E69" i="1"/>
  <c r="F69" i="1"/>
  <c r="D69" i="1"/>
  <c r="C68" i="1"/>
  <c r="E68" i="1"/>
  <c r="F68" i="1"/>
  <c r="D68" i="1"/>
  <c r="C67" i="1"/>
  <c r="E67" i="1"/>
  <c r="F67" i="1"/>
  <c r="D67" i="1"/>
  <c r="C66" i="1"/>
  <c r="E66" i="1"/>
  <c r="F66" i="1"/>
  <c r="D66" i="1"/>
  <c r="C65" i="1"/>
  <c r="E65" i="1"/>
  <c r="F65" i="1"/>
  <c r="D65" i="1"/>
  <c r="C64" i="1"/>
  <c r="E64" i="1"/>
  <c r="F64" i="1"/>
  <c r="D64" i="1"/>
  <c r="C63" i="1"/>
  <c r="E63" i="1"/>
  <c r="F63" i="1"/>
  <c r="D63" i="1"/>
  <c r="C62" i="1"/>
  <c r="E62" i="1"/>
  <c r="F62" i="1"/>
  <c r="D62" i="1"/>
  <c r="C61" i="1"/>
  <c r="E61" i="1"/>
  <c r="F61" i="1"/>
  <c r="D61" i="1"/>
  <c r="C60" i="1"/>
  <c r="E60" i="1"/>
  <c r="F60" i="1"/>
  <c r="D60" i="1"/>
  <c r="C59" i="1"/>
  <c r="E59" i="1"/>
  <c r="F59" i="1"/>
  <c r="D59" i="1"/>
  <c r="C58" i="1"/>
  <c r="E58" i="1"/>
  <c r="F58" i="1"/>
  <c r="D58" i="1"/>
  <c r="C57" i="1"/>
  <c r="E57" i="1"/>
  <c r="F57" i="1"/>
  <c r="D57" i="1"/>
  <c r="C56" i="1"/>
  <c r="E56" i="1"/>
  <c r="F56" i="1"/>
  <c r="D56" i="1"/>
  <c r="C55" i="1"/>
  <c r="E55" i="1"/>
  <c r="F55" i="1"/>
  <c r="D55" i="1"/>
  <c r="C54" i="1"/>
  <c r="E54" i="1"/>
  <c r="F54" i="1"/>
  <c r="D54" i="1"/>
  <c r="C53" i="1"/>
  <c r="E53" i="1"/>
  <c r="F53" i="1"/>
  <c r="D53" i="1"/>
  <c r="C52" i="1"/>
  <c r="E52" i="1"/>
  <c r="F52" i="1"/>
  <c r="D52" i="1"/>
  <c r="C51" i="1"/>
  <c r="E51" i="1"/>
  <c r="F51" i="1"/>
  <c r="D51" i="1"/>
  <c r="C50" i="1"/>
  <c r="E50" i="1"/>
  <c r="F50" i="1"/>
  <c r="D50" i="1"/>
  <c r="C49" i="1"/>
  <c r="E49" i="1"/>
  <c r="F49" i="1"/>
  <c r="D49" i="1"/>
  <c r="C48" i="1"/>
  <c r="E48" i="1"/>
  <c r="F48" i="1"/>
  <c r="D48" i="1"/>
  <c r="C47" i="1"/>
  <c r="E47" i="1"/>
  <c r="F47" i="1"/>
  <c r="D47" i="1"/>
  <c r="C46" i="1"/>
  <c r="E46" i="1"/>
  <c r="F46" i="1"/>
  <c r="D46" i="1"/>
  <c r="C45" i="1"/>
  <c r="E45" i="1"/>
  <c r="F45" i="1"/>
  <c r="D45" i="1"/>
  <c r="C44" i="1"/>
  <c r="E44" i="1"/>
  <c r="F44" i="1"/>
  <c r="D44" i="1"/>
  <c r="C43" i="1"/>
  <c r="E43" i="1"/>
  <c r="F43" i="1"/>
  <c r="D43" i="1"/>
  <c r="C42" i="1"/>
  <c r="E42" i="1"/>
  <c r="F42" i="1"/>
  <c r="D42" i="1"/>
  <c r="C41" i="1"/>
  <c r="E41" i="1"/>
  <c r="F41" i="1"/>
  <c r="D41" i="1"/>
  <c r="C40" i="1"/>
  <c r="E40" i="1"/>
  <c r="F40" i="1"/>
  <c r="D40" i="1"/>
  <c r="C39" i="1"/>
  <c r="E39" i="1"/>
  <c r="F39" i="1"/>
  <c r="D39" i="1"/>
  <c r="N29" i="1"/>
  <c r="N38" i="1"/>
  <c r="M29" i="1"/>
  <c r="M38" i="1"/>
  <c r="L29" i="1"/>
  <c r="L38" i="1"/>
  <c r="K29" i="1"/>
  <c r="K38" i="1"/>
  <c r="C38" i="1"/>
  <c r="E38" i="1"/>
  <c r="F38" i="1"/>
  <c r="D38" i="1"/>
  <c r="N28" i="1"/>
  <c r="N37" i="1"/>
  <c r="M28" i="1"/>
  <c r="M37" i="1"/>
  <c r="L28" i="1"/>
  <c r="L37" i="1"/>
  <c r="K28" i="1"/>
  <c r="K37" i="1"/>
  <c r="C37" i="1"/>
  <c r="E37" i="1"/>
  <c r="F37" i="1"/>
  <c r="D37" i="1"/>
  <c r="N27" i="1"/>
  <c r="N36" i="1"/>
  <c r="M27" i="1"/>
  <c r="M36" i="1"/>
  <c r="L27" i="1"/>
  <c r="L36" i="1"/>
  <c r="K27" i="1"/>
  <c r="K36" i="1"/>
  <c r="C36" i="1"/>
  <c r="E36" i="1"/>
  <c r="F36" i="1"/>
  <c r="D36" i="1"/>
  <c r="N26" i="1"/>
  <c r="N35" i="1"/>
  <c r="M26" i="1"/>
  <c r="M35" i="1"/>
  <c r="L26" i="1"/>
  <c r="L35" i="1"/>
  <c r="K26" i="1"/>
  <c r="K35" i="1"/>
  <c r="C35" i="1"/>
  <c r="E35" i="1"/>
  <c r="F35" i="1"/>
  <c r="D35" i="1"/>
  <c r="N25" i="1"/>
  <c r="N34" i="1"/>
  <c r="M25" i="1"/>
  <c r="M34" i="1"/>
  <c r="L25" i="1"/>
  <c r="L34" i="1"/>
  <c r="K25" i="1"/>
  <c r="K34" i="1"/>
  <c r="C34" i="1"/>
  <c r="E34" i="1"/>
  <c r="F34" i="1"/>
  <c r="D34" i="1"/>
  <c r="C33" i="1"/>
  <c r="E33" i="1"/>
  <c r="F33" i="1"/>
  <c r="D33" i="1"/>
  <c r="C32" i="1"/>
  <c r="E32" i="1"/>
  <c r="F32" i="1"/>
  <c r="D32" i="1"/>
  <c r="C31" i="1"/>
  <c r="E31" i="1"/>
  <c r="F31" i="1"/>
  <c r="D31" i="1"/>
  <c r="C30" i="1"/>
  <c r="E30" i="1"/>
  <c r="F30" i="1"/>
  <c r="D30" i="1"/>
  <c r="C29" i="1"/>
  <c r="E29" i="1"/>
  <c r="F29" i="1"/>
  <c r="D29" i="1"/>
  <c r="C28" i="1"/>
  <c r="E28" i="1"/>
  <c r="F28" i="1"/>
  <c r="D28" i="1"/>
  <c r="C27" i="1"/>
  <c r="E27" i="1"/>
  <c r="F27" i="1"/>
  <c r="D27" i="1"/>
  <c r="C26" i="1"/>
  <c r="E26" i="1"/>
  <c r="F26" i="1"/>
  <c r="D26" i="1"/>
  <c r="C25" i="1"/>
  <c r="E25" i="1"/>
  <c r="F25" i="1"/>
  <c r="D25" i="1"/>
  <c r="C24" i="1"/>
  <c r="E24" i="1"/>
  <c r="F24" i="1"/>
  <c r="D24" i="1"/>
  <c r="C23" i="1"/>
  <c r="E23" i="1"/>
  <c r="F23" i="1"/>
  <c r="D23" i="1"/>
  <c r="C22" i="1"/>
  <c r="E22" i="1"/>
  <c r="F22" i="1"/>
  <c r="D22" i="1"/>
  <c r="G17" i="1"/>
  <c r="A11" i="1"/>
</calcChain>
</file>

<file path=xl/sharedStrings.xml><?xml version="1.0" encoding="utf-8"?>
<sst xmlns="http://schemas.openxmlformats.org/spreadsheetml/2006/main" count="51" uniqueCount="33">
  <si>
    <t>Ecoulement turbulent</t>
  </si>
  <si>
    <t>Une membrane exposée face au vent subit la pression dynamique de l'air: pression statique face au vent + pression statique (succion) sur la face sous le vent.</t>
  </si>
  <si>
    <r>
      <t xml:space="preserve">La force résultante </t>
    </r>
    <r>
      <rPr>
        <b/>
        <sz val="12"/>
        <color indexed="8"/>
        <rFont val="Times New Roman"/>
        <family val="1"/>
      </rPr>
      <t>Q</t>
    </r>
    <r>
      <rPr>
        <sz val="12"/>
        <color indexed="8"/>
        <rFont val="Times New Roman"/>
        <family val="1"/>
      </rPr>
      <t xml:space="preserve"> est la pression dynamique qui se calcule comme suit: </t>
    </r>
    <r>
      <rPr>
        <b/>
        <sz val="12"/>
        <color indexed="8"/>
        <rFont val="Times New Roman"/>
        <family val="1"/>
      </rPr>
      <t>Q = 1/2 * Rho * V²</t>
    </r>
  </si>
  <si>
    <t>où</t>
  </si>
  <si>
    <r>
      <rPr>
        <b/>
        <sz val="12"/>
        <color indexed="8"/>
        <rFont val="Times New Roman"/>
        <family val="1"/>
      </rPr>
      <t xml:space="preserve">Q </t>
    </r>
    <r>
      <rPr>
        <sz val="12"/>
        <color indexed="8"/>
        <rFont val="Times New Roman"/>
        <family val="1"/>
      </rPr>
      <t>est la pression dynamique en Pascal (</t>
    </r>
    <r>
      <rPr>
        <b/>
        <sz val="12"/>
        <color indexed="8"/>
        <rFont val="Times New Roman"/>
        <family val="1"/>
      </rPr>
      <t>N/m²</t>
    </r>
    <r>
      <rPr>
        <sz val="12"/>
        <color indexed="8"/>
        <rFont val="Times New Roman"/>
        <family val="1"/>
      </rPr>
      <t xml:space="preserve">), </t>
    </r>
    <r>
      <rPr>
        <b/>
        <sz val="12"/>
        <color indexed="8"/>
        <rFont val="Times New Roman"/>
        <family val="1"/>
      </rPr>
      <t>Rho</t>
    </r>
    <r>
      <rPr>
        <sz val="12"/>
        <color indexed="8"/>
        <rFont val="Times New Roman"/>
        <family val="1"/>
      </rPr>
      <t xml:space="preserve"> la masse volumique du fluide en </t>
    </r>
    <r>
      <rPr>
        <b/>
        <sz val="12"/>
        <color indexed="8"/>
        <rFont val="Times New Roman"/>
        <family val="1"/>
      </rPr>
      <t>kg/m</t>
    </r>
    <r>
      <rPr>
        <b/>
        <vertAlign val="superscript"/>
        <sz val="12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 xml:space="preserve"> (1,25 pour de l'air à 20°), </t>
    </r>
    <r>
      <rPr>
        <b/>
        <sz val="12"/>
        <color indexed="8"/>
        <rFont val="Times New Roman"/>
        <family val="1"/>
      </rPr>
      <t xml:space="preserve">V </t>
    </r>
    <r>
      <rPr>
        <sz val="12"/>
        <color indexed="8"/>
        <rFont val="Times New Roman"/>
        <family val="1"/>
      </rPr>
      <t xml:space="preserve">la vitesse de l'air en </t>
    </r>
    <r>
      <rPr>
        <b/>
        <sz val="12"/>
        <color indexed="8"/>
        <rFont val="Times New Roman"/>
        <family val="1"/>
      </rPr>
      <t>m/s</t>
    </r>
  </si>
  <si>
    <r>
      <t xml:space="preserve">Force </t>
    </r>
    <r>
      <rPr>
        <b/>
        <sz val="12"/>
        <color indexed="8"/>
        <rFont val="Times New Roman"/>
        <family val="1"/>
      </rPr>
      <t>F</t>
    </r>
    <r>
      <rPr>
        <sz val="12"/>
        <color indexed="8"/>
        <rFont val="Times New Roman"/>
        <family val="1"/>
      </rPr>
      <t xml:space="preserve"> exercée par l'air sur la membrane: </t>
    </r>
    <r>
      <rPr>
        <b/>
        <sz val="12"/>
        <color indexed="8"/>
        <rFont val="Times New Roman"/>
        <family val="1"/>
      </rPr>
      <t>F = 1/2 Cx * Rho * S * V²</t>
    </r>
  </si>
  <si>
    <t>avec</t>
  </si>
  <si>
    <r>
      <rPr>
        <b/>
        <sz val="12"/>
        <color indexed="8"/>
        <rFont val="Times New Roman"/>
        <family val="1"/>
      </rPr>
      <t>Cx</t>
    </r>
    <r>
      <rPr>
        <sz val="12"/>
        <color indexed="8"/>
        <rFont val="Times New Roman"/>
        <family val="1"/>
      </rPr>
      <t xml:space="preserve"> coefficient (sans dimension) de pénétration dans l'air qui est de </t>
    </r>
    <r>
      <rPr>
        <b/>
        <sz val="12"/>
        <color indexed="8"/>
        <rFont val="Times New Roman"/>
        <family val="1"/>
      </rPr>
      <t>1</t>
    </r>
    <r>
      <rPr>
        <sz val="12"/>
        <color indexed="8"/>
        <rFont val="Times New Roman"/>
        <family val="1"/>
      </rPr>
      <t xml:space="preserve"> pour une plaque plane, </t>
    </r>
    <r>
      <rPr>
        <b/>
        <sz val="12"/>
        <color indexed="8"/>
        <rFont val="Times New Roman"/>
        <family val="1"/>
      </rPr>
      <t>S</t>
    </r>
    <r>
      <rPr>
        <sz val="12"/>
        <color indexed="8"/>
        <rFont val="Times New Roman"/>
        <family val="1"/>
      </rPr>
      <t xml:space="preserve"> surface de la membrane en </t>
    </r>
    <r>
      <rPr>
        <b/>
        <sz val="12"/>
        <color indexed="8"/>
        <rFont val="Times New Roman"/>
        <family val="1"/>
      </rPr>
      <t>m²</t>
    </r>
  </si>
  <si>
    <t>Ecoulement laminaire</t>
  </si>
  <si>
    <t>ou Cy supposé optimal = 1,5 _ Force latérale récupérée F = Fy*Sinus 15°</t>
  </si>
  <si>
    <t>Angle plan de voilure / axe bateau:</t>
  </si>
  <si>
    <r>
      <rPr>
        <sz val="12"/>
        <color indexed="8"/>
        <rFont val="Times New Roman"/>
        <family val="1"/>
      </rPr>
      <t>Entrer surface de voile</t>
    </r>
    <r>
      <rPr>
        <sz val="12"/>
        <color indexed="8"/>
        <rFont val="Symbol"/>
        <family val="1"/>
      </rPr>
      <t>:</t>
    </r>
  </si>
  <si>
    <r>
      <rPr>
        <b/>
        <sz val="11"/>
        <rFont val="Times New Roman"/>
        <family val="1"/>
      </rPr>
      <t>Gîte maximum de 30º</t>
    </r>
    <r>
      <rPr>
        <sz val="11"/>
        <rFont val="Times New Roman"/>
        <family val="1"/>
      </rPr>
      <t xml:space="preserve"> (le couple de rappel est alors de 900m.kg)</t>
    </r>
  </si>
  <si>
    <t>BEAUFORT</t>
  </si>
  <si>
    <t>H centre vélique en m:</t>
  </si>
  <si>
    <t>Couple de rappel fonction de la gîte</t>
  </si>
  <si>
    <t>Vent en noeuds</t>
  </si>
  <si>
    <t>Fy (kg)</t>
  </si>
  <si>
    <r>
      <t>Composante propulsive</t>
    </r>
    <r>
      <rPr>
        <b/>
        <sz val="10"/>
        <color indexed="8"/>
        <rFont val="Arial"/>
        <family val="2"/>
      </rPr>
      <t xml:space="preserve"> </t>
    </r>
    <r>
      <rPr>
        <b/>
        <i/>
        <u/>
        <sz val="10"/>
        <color indexed="10"/>
        <rFont val="Arial"/>
        <family val="2"/>
      </rPr>
      <t>(*)</t>
    </r>
  </si>
  <si>
    <t>Composante latérale F</t>
  </si>
  <si>
    <t>Couple de chavirage</t>
  </si>
  <si>
    <t>Surfaces de voiles</t>
  </si>
  <si>
    <t>GV</t>
  </si>
  <si>
    <t>Full</t>
  </si>
  <si>
    <t>ris 1</t>
  </si>
  <si>
    <t>ris 2</t>
  </si>
  <si>
    <t>ris 3</t>
  </si>
  <si>
    <t>Solent</t>
  </si>
  <si>
    <t>trinquette</t>
  </si>
  <si>
    <t>tourmentin</t>
  </si>
  <si>
    <t>Hauteur du centre vélique pour calcul du couple de chavirage</t>
  </si>
  <si>
    <t>Gen</t>
  </si>
  <si>
    <t>Spi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</si>
</sst>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Arial Narrow"/>
      <family val="2"/>
    </font>
    <font>
      <b/>
      <vertAlign val="superscript"/>
      <sz val="12"/>
      <color indexed="8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Symbol"/>
      <family val="1"/>
    </font>
    <font>
      <sz val="14"/>
      <color theme="1"/>
      <name val="Symbol"/>
      <family val="1"/>
    </font>
    <font>
      <i/>
      <u/>
      <sz val="10"/>
      <color theme="1"/>
      <name val="Times New Roman"/>
      <family val="1"/>
    </font>
    <font>
      <sz val="10"/>
      <color rgb="FF969696"/>
      <name val="Arial"/>
      <family val="2"/>
    </font>
    <font>
      <sz val="12"/>
      <color theme="1"/>
      <name val="Symbol"/>
      <family val="1"/>
    </font>
    <font>
      <sz val="12"/>
      <color indexed="8"/>
      <name val="Symbol"/>
      <family val="1"/>
    </font>
    <font>
      <sz val="8"/>
      <color theme="1"/>
      <name val="Arial Narrow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u/>
      <sz val="10"/>
      <color rgb="FFFF0000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color indexed="8"/>
      <name val="Arial"/>
      <family val="2"/>
    </font>
    <font>
      <b/>
      <i/>
      <u/>
      <sz val="10"/>
      <color indexed="10"/>
      <name val="Arial"/>
      <family val="2"/>
    </font>
    <font>
      <sz val="10"/>
      <name val="Arial Narrow"/>
      <family val="2"/>
    </font>
    <font>
      <sz val="2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b/>
      <sz val="10"/>
      <color rgb="FF00B050"/>
      <name val="Arial"/>
      <family val="2"/>
    </font>
    <font>
      <sz val="10"/>
      <color theme="1" tint="0.499984740745262"/>
      <name val="Arial"/>
      <family val="2"/>
    </font>
    <font>
      <b/>
      <sz val="10"/>
      <color theme="5" tint="-0.24997711111789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9.9978637043366805E-2"/>
        <bgColor indexed="64"/>
      </patternFill>
    </fill>
  </fills>
  <borders count="23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2" fillId="3" borderId="2" xfId="1" applyFill="1" applyBorder="1" applyAlignment="1" applyProtection="1">
      <alignment horizontal="center"/>
      <protection locked="0"/>
    </xf>
    <xf numFmtId="0" fontId="2" fillId="3" borderId="2" xfId="1" applyFill="1" applyBorder="1" applyAlignment="1" applyProtection="1">
      <alignment horizontal="center" vertical="center"/>
      <protection locked="0"/>
    </xf>
    <xf numFmtId="0" fontId="3" fillId="2" borderId="0" xfId="1" applyFont="1" applyFill="1" applyProtection="1">
      <protection hidden="1"/>
    </xf>
    <xf numFmtId="0" fontId="2" fillId="2" borderId="0" xfId="1" applyFill="1" applyAlignment="1" applyProtection="1">
      <alignment horizontal="center" vertical="center"/>
      <protection hidden="1"/>
    </xf>
    <xf numFmtId="0" fontId="2" fillId="2" borderId="0" xfId="1" applyFill="1" applyProtection="1">
      <protection hidden="1"/>
    </xf>
    <xf numFmtId="0" fontId="4" fillId="2" borderId="0" xfId="1" applyFont="1" applyFill="1" applyProtection="1">
      <protection hidden="1"/>
    </xf>
    <xf numFmtId="0" fontId="7" fillId="2" borderId="0" xfId="1" applyFont="1" applyFill="1" applyBorder="1" applyAlignment="1" applyProtection="1">
      <alignment vertical="center"/>
      <protection hidden="1"/>
    </xf>
    <xf numFmtId="0" fontId="7" fillId="2" borderId="0" xfId="1" applyFont="1" applyFill="1" applyBorder="1" applyAlignment="1" applyProtection="1">
      <alignment horizontal="center" vertical="center"/>
      <protection hidden="1"/>
    </xf>
    <xf numFmtId="0" fontId="7" fillId="2" borderId="0" xfId="1" applyFont="1" applyFill="1" applyBorder="1" applyAlignment="1" applyProtection="1">
      <alignment horizontal="center" vertical="center"/>
      <protection hidden="1"/>
    </xf>
    <xf numFmtId="0" fontId="9" fillId="2" borderId="0" xfId="1" applyFont="1" applyFill="1" applyBorder="1" applyAlignment="1" applyProtection="1">
      <alignment horizontal="center" vertical="center"/>
      <protection hidden="1"/>
    </xf>
    <xf numFmtId="0" fontId="2" fillId="2" borderId="0" xfId="1" applyFill="1" applyBorder="1" applyAlignment="1" applyProtection="1">
      <alignment horizontal="center" vertical="center"/>
      <protection hidden="1"/>
    </xf>
    <xf numFmtId="0" fontId="2" fillId="2" borderId="0" xfId="1" applyFill="1" applyAlignment="1" applyProtection="1">
      <alignment horizontal="left" vertical="center"/>
      <protection hidden="1"/>
    </xf>
    <xf numFmtId="0" fontId="10" fillId="2" borderId="0" xfId="1" applyFont="1" applyFill="1" applyProtection="1">
      <protection hidden="1"/>
    </xf>
    <xf numFmtId="0" fontId="2" fillId="2" borderId="0" xfId="1" applyFill="1" applyAlignment="1" applyProtection="1">
      <alignment horizontal="center"/>
      <protection hidden="1"/>
    </xf>
    <xf numFmtId="0" fontId="4" fillId="2" borderId="0" xfId="1" applyFont="1" applyFill="1" applyAlignment="1" applyProtection="1">
      <protection hidden="1"/>
    </xf>
    <xf numFmtId="0" fontId="2" fillId="2" borderId="0" xfId="1" applyFill="1" applyAlignment="1" applyProtection="1">
      <protection hidden="1"/>
    </xf>
    <xf numFmtId="0" fontId="11" fillId="2" borderId="0" xfId="1" applyFont="1" applyFill="1" applyProtection="1">
      <protection hidden="1"/>
    </xf>
    <xf numFmtId="0" fontId="4" fillId="2" borderId="0" xfId="1" applyFont="1" applyFill="1" applyAlignment="1" applyProtection="1">
      <alignment horizontal="left"/>
      <protection hidden="1"/>
    </xf>
    <xf numFmtId="0" fontId="12" fillId="2" borderId="0" xfId="1" applyFont="1" applyFill="1" applyAlignment="1" applyProtection="1">
      <alignment vertical="center"/>
      <protection hidden="1"/>
    </xf>
    <xf numFmtId="0" fontId="4" fillId="2" borderId="0" xfId="1" applyFont="1" applyFill="1" applyAlignment="1" applyProtection="1">
      <alignment horizontal="right"/>
      <protection hidden="1"/>
    </xf>
    <xf numFmtId="0" fontId="4" fillId="2" borderId="1" xfId="1" applyFont="1" applyFill="1" applyBorder="1" applyAlignment="1" applyProtection="1">
      <alignment horizontal="right"/>
      <protection hidden="1"/>
    </xf>
    <xf numFmtId="0" fontId="13" fillId="2" borderId="0" xfId="1" applyFont="1" applyFill="1" applyBorder="1" applyAlignment="1" applyProtection="1">
      <alignment horizontal="center" vertical="center"/>
      <protection hidden="1"/>
    </xf>
    <xf numFmtId="0" fontId="2" fillId="2" borderId="0" xfId="1" applyFill="1" applyBorder="1" applyAlignment="1" applyProtection="1">
      <alignment vertical="center"/>
      <protection hidden="1"/>
    </xf>
    <xf numFmtId="0" fontId="14" fillId="2" borderId="0" xfId="1" applyFont="1" applyFill="1" applyAlignment="1" applyProtection="1">
      <alignment horizontal="right" vertical="center"/>
      <protection hidden="1"/>
    </xf>
    <xf numFmtId="0" fontId="14" fillId="2" borderId="1" xfId="1" applyFont="1" applyFill="1" applyBorder="1" applyAlignment="1" applyProtection="1">
      <alignment horizontal="right" vertical="center"/>
      <protection hidden="1"/>
    </xf>
    <xf numFmtId="0" fontId="2" fillId="2" borderId="3" xfId="1" applyFill="1" applyBorder="1" applyAlignment="1" applyProtection="1">
      <alignment horizontal="center" vertical="center"/>
      <protection hidden="1"/>
    </xf>
    <xf numFmtId="49" fontId="16" fillId="2" borderId="0" xfId="1" applyNumberFormat="1" applyFont="1" applyFill="1" applyAlignment="1" applyProtection="1">
      <alignment horizontal="center" vertical="center"/>
      <protection hidden="1"/>
    </xf>
    <xf numFmtId="0" fontId="17" fillId="2" borderId="0" xfId="1" applyFont="1" applyFill="1" applyAlignment="1" applyProtection="1">
      <alignment horizontal="right" vertical="center"/>
      <protection hidden="1"/>
    </xf>
    <xf numFmtId="0" fontId="17" fillId="2" borderId="1" xfId="1" applyFont="1" applyFill="1" applyBorder="1" applyAlignment="1" applyProtection="1">
      <alignment horizontal="right" vertical="center"/>
      <protection hidden="1"/>
    </xf>
    <xf numFmtId="0" fontId="19" fillId="2" borderId="0" xfId="1" applyFont="1" applyFill="1" applyAlignment="1" applyProtection="1">
      <alignment horizontal="left" vertical="center"/>
      <protection hidden="1"/>
    </xf>
    <xf numFmtId="0" fontId="12" fillId="2" borderId="0" xfId="1" applyFont="1" applyFill="1" applyAlignment="1" applyProtection="1">
      <alignment horizontal="left" vertical="center"/>
      <protection hidden="1"/>
    </xf>
    <xf numFmtId="0" fontId="20" fillId="2" borderId="0" xfId="1" applyFont="1" applyFill="1" applyBorder="1" applyAlignment="1" applyProtection="1">
      <alignment vertical="center"/>
      <protection hidden="1"/>
    </xf>
    <xf numFmtId="0" fontId="21" fillId="2" borderId="0" xfId="1" applyFont="1" applyFill="1" applyAlignment="1" applyProtection="1">
      <alignment horizontal="center" vertical="center" textRotation="90"/>
      <protection hidden="1"/>
    </xf>
    <xf numFmtId="0" fontId="4" fillId="2" borderId="0" xfId="1" applyFont="1" applyFill="1" applyAlignment="1" applyProtection="1">
      <alignment horizontal="right" vertical="center"/>
      <protection hidden="1"/>
    </xf>
    <xf numFmtId="0" fontId="4" fillId="2" borderId="1" xfId="1" applyFont="1" applyFill="1" applyBorder="1" applyAlignment="1" applyProtection="1">
      <alignment horizontal="right" vertical="center"/>
      <protection hidden="1"/>
    </xf>
    <xf numFmtId="0" fontId="2" fillId="2" borderId="0" xfId="1" applyFill="1" applyAlignment="1" applyProtection="1">
      <alignment vertical="center"/>
      <protection hidden="1"/>
    </xf>
    <xf numFmtId="0" fontId="2" fillId="2" borderId="0" xfId="1" applyFill="1" applyBorder="1" applyAlignment="1" applyProtection="1">
      <alignment horizontal="center" vertical="center" wrapText="1"/>
      <protection hidden="1"/>
    </xf>
    <xf numFmtId="0" fontId="2" fillId="2" borderId="0" xfId="1" applyFont="1" applyFill="1" applyBorder="1" applyAlignment="1" applyProtection="1">
      <alignment horizontal="center" vertical="center" wrapText="1"/>
      <protection hidden="1"/>
    </xf>
    <xf numFmtId="0" fontId="7" fillId="2" borderId="0" xfId="1" applyFont="1" applyFill="1" applyBorder="1" applyAlignment="1" applyProtection="1">
      <alignment horizontal="center" vertical="center" wrapText="1"/>
      <protection hidden="1"/>
    </xf>
    <xf numFmtId="0" fontId="24" fillId="2" borderId="4" xfId="1" applyFont="1" applyFill="1" applyBorder="1" applyAlignment="1" applyProtection="1">
      <alignment horizontal="center" vertical="center" wrapText="1"/>
      <protection hidden="1"/>
    </xf>
    <xf numFmtId="0" fontId="21" fillId="2" borderId="0" xfId="1" applyFont="1" applyFill="1" applyBorder="1" applyAlignment="1" applyProtection="1">
      <alignment horizontal="center" vertical="center" textRotation="90"/>
      <protection hidden="1"/>
    </xf>
    <xf numFmtId="0" fontId="24" fillId="2" borderId="0" xfId="1" applyFont="1" applyFill="1" applyBorder="1" applyAlignment="1" applyProtection="1">
      <alignment horizontal="center" vertical="center" wrapText="1"/>
      <protection hidden="1"/>
    </xf>
    <xf numFmtId="0" fontId="25" fillId="4" borderId="5" xfId="1" applyFont="1" applyFill="1" applyBorder="1" applyAlignment="1" applyProtection="1">
      <alignment horizontal="center" vertical="center"/>
      <protection hidden="1"/>
    </xf>
    <xf numFmtId="0" fontId="2" fillId="4" borderId="6" xfId="1" applyFill="1" applyBorder="1" applyAlignment="1" applyProtection="1">
      <alignment horizontal="center" vertical="center"/>
      <protection hidden="1"/>
    </xf>
    <xf numFmtId="164" fontId="2" fillId="4" borderId="6" xfId="1" applyNumberFormat="1" applyFill="1" applyBorder="1" applyAlignment="1" applyProtection="1">
      <alignment horizontal="center" vertical="center"/>
      <protection hidden="1"/>
    </xf>
    <xf numFmtId="2" fontId="2" fillId="4" borderId="7" xfId="1" applyNumberFormat="1" applyFill="1" applyBorder="1" applyAlignment="1" applyProtection="1">
      <alignment horizontal="center"/>
      <protection hidden="1"/>
    </xf>
    <xf numFmtId="2" fontId="2" fillId="2" borderId="0" xfId="1" applyNumberFormat="1" applyFill="1" applyAlignment="1" applyProtection="1">
      <alignment horizontal="center"/>
      <protection hidden="1"/>
    </xf>
    <xf numFmtId="0" fontId="2" fillId="2" borderId="8" xfId="1" applyFill="1" applyBorder="1" applyAlignment="1" applyProtection="1">
      <alignment horizontal="center" vertical="center"/>
      <protection hidden="1"/>
    </xf>
    <xf numFmtId="0" fontId="2" fillId="2" borderId="4" xfId="1" applyFill="1" applyBorder="1" applyAlignment="1" applyProtection="1">
      <alignment horizontal="center" vertical="center"/>
      <protection hidden="1"/>
    </xf>
    <xf numFmtId="0" fontId="2" fillId="2" borderId="4" xfId="1" applyFill="1" applyBorder="1" applyAlignment="1" applyProtection="1">
      <alignment vertical="center"/>
      <protection hidden="1"/>
    </xf>
    <xf numFmtId="0" fontId="2" fillId="2" borderId="9" xfId="1" applyFill="1" applyBorder="1" applyAlignment="1" applyProtection="1">
      <alignment vertical="center"/>
      <protection hidden="1"/>
    </xf>
    <xf numFmtId="0" fontId="25" fillId="4" borderId="10" xfId="1" applyFont="1" applyFill="1" applyBorder="1" applyAlignment="1" applyProtection="1">
      <alignment horizontal="center" vertical="center"/>
      <protection hidden="1"/>
    </xf>
    <xf numFmtId="0" fontId="2" fillId="4" borderId="11" xfId="1" applyFill="1" applyBorder="1" applyAlignment="1" applyProtection="1">
      <alignment horizontal="center" vertical="center"/>
      <protection hidden="1"/>
    </xf>
    <xf numFmtId="2" fontId="2" fillId="4" borderId="11" xfId="1" applyNumberFormat="1" applyFill="1" applyBorder="1" applyAlignment="1" applyProtection="1">
      <alignment horizontal="center" vertical="center"/>
      <protection hidden="1"/>
    </xf>
    <xf numFmtId="2" fontId="2" fillId="4" borderId="12" xfId="1" applyNumberFormat="1" applyFill="1" applyBorder="1" applyAlignment="1" applyProtection="1">
      <alignment horizontal="center"/>
      <protection hidden="1"/>
    </xf>
    <xf numFmtId="0" fontId="2" fillId="2" borderId="3" xfId="1" applyFill="1" applyBorder="1" applyAlignment="1" applyProtection="1">
      <alignment horizontal="center" vertical="center"/>
      <protection hidden="1"/>
    </xf>
    <xf numFmtId="0" fontId="2" fillId="2" borderId="0" xfId="1" applyFill="1" applyBorder="1" applyAlignment="1" applyProtection="1">
      <alignment horizontal="center" vertical="center"/>
      <protection hidden="1"/>
    </xf>
    <xf numFmtId="0" fontId="2" fillId="2" borderId="5" xfId="1" applyFill="1" applyBorder="1" applyAlignment="1" applyProtection="1">
      <alignment horizontal="center" vertical="center"/>
      <protection hidden="1"/>
    </xf>
    <xf numFmtId="0" fontId="2" fillId="2" borderId="6" xfId="1" applyFill="1" applyBorder="1" applyAlignment="1" applyProtection="1">
      <alignment horizontal="center" vertical="center"/>
      <protection hidden="1"/>
    </xf>
    <xf numFmtId="0" fontId="2" fillId="2" borderId="13" xfId="1" applyFill="1" applyBorder="1" applyAlignment="1" applyProtection="1">
      <alignment horizontal="center" vertical="center"/>
      <protection hidden="1"/>
    </xf>
    <xf numFmtId="0" fontId="2" fillId="2" borderId="10" xfId="1" applyFill="1" applyBorder="1" applyAlignment="1" applyProtection="1">
      <alignment horizontal="center" vertical="center"/>
      <protection hidden="1"/>
    </xf>
    <xf numFmtId="0" fontId="2" fillId="2" borderId="11" xfId="1" applyFill="1" applyBorder="1" applyAlignment="1" applyProtection="1">
      <alignment horizontal="center" vertical="center"/>
      <protection hidden="1"/>
    </xf>
    <xf numFmtId="0" fontId="2" fillId="2" borderId="14" xfId="1" applyFill="1" applyBorder="1" applyAlignment="1" applyProtection="1">
      <alignment horizontal="center" vertical="center"/>
      <protection hidden="1"/>
    </xf>
    <xf numFmtId="0" fontId="25" fillId="2" borderId="10" xfId="1" applyFont="1" applyFill="1" applyBorder="1" applyAlignment="1" applyProtection="1">
      <alignment horizontal="center" vertical="center"/>
      <protection hidden="1"/>
    </xf>
    <xf numFmtId="2" fontId="2" fillId="2" borderId="11" xfId="1" applyNumberFormat="1" applyFill="1" applyBorder="1" applyAlignment="1" applyProtection="1">
      <alignment horizontal="center" vertical="center"/>
      <protection hidden="1"/>
    </xf>
    <xf numFmtId="2" fontId="2" fillId="2" borderId="12" xfId="1" applyNumberFormat="1" applyFill="1" applyBorder="1" applyAlignment="1" applyProtection="1">
      <alignment horizontal="center"/>
      <protection hidden="1"/>
    </xf>
    <xf numFmtId="0" fontId="2" fillId="2" borderId="15" xfId="1" applyFill="1" applyBorder="1" applyAlignment="1" applyProtection="1">
      <alignment horizontal="right"/>
      <protection hidden="1"/>
    </xf>
    <xf numFmtId="0" fontId="26" fillId="2" borderId="11" xfId="1" applyFont="1" applyFill="1" applyBorder="1" applyAlignment="1" applyProtection="1">
      <alignment horizontal="center" vertical="center"/>
      <protection hidden="1"/>
    </xf>
    <xf numFmtId="0" fontId="27" fillId="2" borderId="11" xfId="1" applyFont="1" applyFill="1" applyBorder="1" applyAlignment="1" applyProtection="1">
      <alignment horizontal="center" vertical="center"/>
      <protection hidden="1"/>
    </xf>
    <xf numFmtId="0" fontId="2" fillId="2" borderId="16" xfId="1" applyFill="1" applyBorder="1" applyAlignment="1" applyProtection="1">
      <alignment horizontal="right"/>
      <protection hidden="1"/>
    </xf>
    <xf numFmtId="0" fontId="28" fillId="2" borderId="11" xfId="1" applyFont="1" applyFill="1" applyBorder="1" applyAlignment="1" applyProtection="1">
      <alignment horizontal="center" vertical="center"/>
      <protection hidden="1"/>
    </xf>
    <xf numFmtId="0" fontId="29" fillId="2" borderId="11" xfId="1" applyFont="1" applyFill="1" applyBorder="1" applyAlignment="1" applyProtection="1">
      <alignment horizontal="center" vertical="center"/>
      <protection hidden="1"/>
    </xf>
    <xf numFmtId="0" fontId="29" fillId="2" borderId="14" xfId="1" applyFont="1" applyFill="1" applyBorder="1" applyAlignment="1" applyProtection="1">
      <alignment horizontal="center" vertical="center"/>
      <protection hidden="1"/>
    </xf>
    <xf numFmtId="0" fontId="2" fillId="2" borderId="17" xfId="1" applyFill="1" applyBorder="1" applyAlignment="1" applyProtection="1">
      <alignment horizontal="right"/>
      <protection hidden="1"/>
    </xf>
    <xf numFmtId="0" fontId="2" fillId="2" borderId="18" xfId="1" applyFill="1" applyBorder="1" applyAlignment="1" applyProtection="1">
      <alignment horizontal="center" vertical="center"/>
      <protection hidden="1"/>
    </xf>
    <xf numFmtId="0" fontId="29" fillId="2" borderId="18" xfId="1" applyFont="1" applyFill="1" applyBorder="1" applyAlignment="1" applyProtection="1">
      <alignment horizontal="center" vertical="center"/>
      <protection hidden="1"/>
    </xf>
    <xf numFmtId="0" fontId="29" fillId="2" borderId="19" xfId="1" applyFont="1" applyFill="1" applyBorder="1" applyAlignment="1" applyProtection="1">
      <alignment horizontal="center" vertical="center"/>
      <protection hidden="1"/>
    </xf>
    <xf numFmtId="0" fontId="2" fillId="2" borderId="8" xfId="1" applyFill="1" applyBorder="1" applyAlignment="1" applyProtection="1">
      <alignment horizontal="center" vertical="center" wrapText="1"/>
      <protection hidden="1"/>
    </xf>
    <xf numFmtId="0" fontId="2" fillId="2" borderId="4" xfId="1" applyFill="1" applyBorder="1" applyAlignment="1" applyProtection="1">
      <alignment horizontal="center" vertical="center" wrapText="1"/>
      <protection hidden="1"/>
    </xf>
    <xf numFmtId="0" fontId="2" fillId="2" borderId="9" xfId="1" applyFill="1" applyBorder="1" applyAlignment="1" applyProtection="1">
      <alignment horizontal="center" vertical="center"/>
      <protection hidden="1"/>
    </xf>
    <xf numFmtId="0" fontId="2" fillId="2" borderId="3" xfId="1" applyFill="1" applyBorder="1" applyAlignment="1" applyProtection="1">
      <alignment horizontal="center" vertical="center" wrapText="1"/>
      <protection hidden="1"/>
    </xf>
    <xf numFmtId="0" fontId="30" fillId="2" borderId="11" xfId="1" applyFont="1" applyFill="1" applyBorder="1" applyAlignment="1" applyProtection="1">
      <alignment horizontal="center" vertical="center"/>
      <protection hidden="1"/>
    </xf>
    <xf numFmtId="0" fontId="2" fillId="2" borderId="19" xfId="1" applyFill="1" applyBorder="1" applyAlignment="1" applyProtection="1">
      <alignment horizontal="center" vertical="center"/>
      <protection hidden="1"/>
    </xf>
    <xf numFmtId="0" fontId="7" fillId="2" borderId="5" xfId="1" applyFont="1" applyFill="1" applyBorder="1" applyAlignment="1" applyProtection="1">
      <alignment horizontal="center" vertical="center"/>
      <protection hidden="1"/>
    </xf>
    <xf numFmtId="0" fontId="7" fillId="2" borderId="7" xfId="1" applyFont="1" applyFill="1" applyBorder="1" applyAlignment="1" applyProtection="1">
      <alignment horizontal="center" vertical="center"/>
      <protection hidden="1"/>
    </xf>
    <xf numFmtId="0" fontId="7" fillId="2" borderId="10" xfId="1" applyFont="1" applyFill="1" applyBorder="1" applyAlignment="1" applyProtection="1">
      <alignment horizontal="center" vertical="center"/>
      <protection hidden="1"/>
    </xf>
    <xf numFmtId="0" fontId="7" fillId="2" borderId="12" xfId="1" applyFont="1" applyFill="1" applyBorder="1" applyAlignment="1" applyProtection="1">
      <alignment horizontal="center" vertical="center"/>
      <protection hidden="1"/>
    </xf>
    <xf numFmtId="0" fontId="2" fillId="2" borderId="20" xfId="1" applyFill="1" applyBorder="1" applyAlignment="1" applyProtection="1">
      <alignment horizontal="center" vertical="center"/>
      <protection hidden="1"/>
    </xf>
    <xf numFmtId="0" fontId="2" fillId="2" borderId="21" xfId="1" applyFill="1" applyBorder="1" applyAlignment="1" applyProtection="1">
      <alignment horizontal="center" vertical="center"/>
      <protection hidden="1"/>
    </xf>
    <xf numFmtId="0" fontId="25" fillId="2" borderId="20" xfId="1" applyFont="1" applyFill="1" applyBorder="1" applyAlignment="1" applyProtection="1">
      <alignment horizontal="center" vertical="center"/>
      <protection hidden="1"/>
    </xf>
    <xf numFmtId="0" fontId="2" fillId="2" borderId="22" xfId="1" applyFill="1" applyBorder="1" applyAlignment="1" applyProtection="1">
      <alignment horizontal="center" vertical="center"/>
      <protection hidden="1"/>
    </xf>
    <xf numFmtId="2" fontId="2" fillId="2" borderId="22" xfId="1" applyNumberFormat="1" applyFill="1" applyBorder="1" applyAlignment="1" applyProtection="1">
      <alignment horizontal="center" vertical="center"/>
      <protection hidden="1"/>
    </xf>
    <xf numFmtId="2" fontId="2" fillId="2" borderId="21" xfId="1" applyNumberFormat="1" applyFill="1" applyBorder="1" applyAlignment="1" applyProtection="1">
      <alignment horizontal="center"/>
      <protection hidden="1"/>
    </xf>
  </cellXfs>
  <cellStyles count="10">
    <cellStyle name="Normal" xfId="0" builtinId="0"/>
    <cellStyle name="Normal 2" xfId="2"/>
    <cellStyle name="Normal 2 2" xfId="3"/>
    <cellStyle name="Normal 3" xfId="4"/>
    <cellStyle name="Normal 3 2" xfId="5"/>
    <cellStyle name="Normal 4" xfId="1"/>
    <cellStyle name="Normal 5" xfId="6"/>
    <cellStyle name="Normal 5 2" xfId="7"/>
    <cellStyle name="Normal 5 2 2" xfId="8"/>
    <cellStyle name="Normal 6" xfId="9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11</xdr:row>
      <xdr:rowOff>219075</xdr:rowOff>
    </xdr:from>
    <xdr:to>
      <xdr:col>5</xdr:col>
      <xdr:colOff>666750</xdr:colOff>
      <xdr:row>13</xdr:row>
      <xdr:rowOff>85725</xdr:rowOff>
    </xdr:to>
    <xdr:pic>
      <xdr:nvPicPr>
        <xdr:cNvPr id="2" name="Picture 79" descr="F_y = \frac12 \times \rho \times S \times C_y \times V^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1900" y="2301875"/>
          <a:ext cx="24447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showGridLines="0" tabSelected="1" workbookViewId="0">
      <selection activeCell="E25" sqref="E25"/>
    </sheetView>
  </sheetViews>
  <sheetFormatPr baseColWidth="10" defaultColWidth="8.83203125" defaultRowHeight="12" x14ac:dyDescent="0"/>
  <cols>
    <col min="1" max="1" width="5.5" style="4" customWidth="1"/>
    <col min="2" max="5" width="12.6640625" style="4" customWidth="1"/>
    <col min="6" max="6" width="12.6640625" style="5" customWidth="1"/>
    <col min="7" max="7" width="2.5" style="5" customWidth="1"/>
    <col min="8" max="8" width="9.6640625" style="5" bestFit="1" customWidth="1"/>
    <col min="9" max="9" width="5.83203125" style="5" bestFit="1" customWidth="1"/>
    <col min="10" max="10" width="5.83203125" style="5" customWidth="1"/>
    <col min="11" max="11" width="6" style="5" customWidth="1"/>
    <col min="12" max="12" width="4.5" style="5" bestFit="1" customWidth="1"/>
    <col min="13" max="13" width="5.83203125" style="5" bestFit="1" customWidth="1"/>
    <col min="14" max="14" width="7.6640625" style="5" bestFit="1" customWidth="1"/>
    <col min="15" max="15" width="8.5" style="5" bestFit="1" customWidth="1"/>
    <col min="16" max="16" width="3.83203125" style="5" bestFit="1" customWidth="1"/>
    <col min="17" max="17" width="3.5" style="5" bestFit="1" customWidth="1"/>
    <col min="18" max="18" width="4.5" style="5" bestFit="1" customWidth="1"/>
    <col min="19" max="19" width="4" style="5" bestFit="1" customWidth="1"/>
    <col min="20" max="256" width="8.83203125" style="5"/>
    <col min="257" max="257" width="5.5" style="5" customWidth="1"/>
    <col min="258" max="262" width="12.6640625" style="5" customWidth="1"/>
    <col min="263" max="263" width="2.5" style="5" customWidth="1"/>
    <col min="264" max="264" width="9.6640625" style="5" bestFit="1" customWidth="1"/>
    <col min="265" max="265" width="5.83203125" style="5" bestFit="1" customWidth="1"/>
    <col min="266" max="266" width="5.83203125" style="5" customWidth="1"/>
    <col min="267" max="267" width="6" style="5" customWidth="1"/>
    <col min="268" max="268" width="4.5" style="5" bestFit="1" customWidth="1"/>
    <col min="269" max="269" width="5.83203125" style="5" bestFit="1" customWidth="1"/>
    <col min="270" max="270" width="7.6640625" style="5" bestFit="1" customWidth="1"/>
    <col min="271" max="271" width="8.5" style="5" bestFit="1" customWidth="1"/>
    <col min="272" max="272" width="3.83203125" style="5" bestFit="1" customWidth="1"/>
    <col min="273" max="273" width="3.5" style="5" bestFit="1" customWidth="1"/>
    <col min="274" max="274" width="4.5" style="5" bestFit="1" customWidth="1"/>
    <col min="275" max="275" width="4" style="5" bestFit="1" customWidth="1"/>
    <col min="276" max="512" width="8.83203125" style="5"/>
    <col min="513" max="513" width="5.5" style="5" customWidth="1"/>
    <col min="514" max="518" width="12.6640625" style="5" customWidth="1"/>
    <col min="519" max="519" width="2.5" style="5" customWidth="1"/>
    <col min="520" max="520" width="9.6640625" style="5" bestFit="1" customWidth="1"/>
    <col min="521" max="521" width="5.83203125" style="5" bestFit="1" customWidth="1"/>
    <col min="522" max="522" width="5.83203125" style="5" customWidth="1"/>
    <col min="523" max="523" width="6" style="5" customWidth="1"/>
    <col min="524" max="524" width="4.5" style="5" bestFit="1" customWidth="1"/>
    <col min="525" max="525" width="5.83203125" style="5" bestFit="1" customWidth="1"/>
    <col min="526" max="526" width="7.6640625" style="5" bestFit="1" customWidth="1"/>
    <col min="527" max="527" width="8.5" style="5" bestFit="1" customWidth="1"/>
    <col min="528" max="528" width="3.83203125" style="5" bestFit="1" customWidth="1"/>
    <col min="529" max="529" width="3.5" style="5" bestFit="1" customWidth="1"/>
    <col min="530" max="530" width="4.5" style="5" bestFit="1" customWidth="1"/>
    <col min="531" max="531" width="4" style="5" bestFit="1" customWidth="1"/>
    <col min="532" max="768" width="8.83203125" style="5"/>
    <col min="769" max="769" width="5.5" style="5" customWidth="1"/>
    <col min="770" max="774" width="12.6640625" style="5" customWidth="1"/>
    <col min="775" max="775" width="2.5" style="5" customWidth="1"/>
    <col min="776" max="776" width="9.6640625" style="5" bestFit="1" customWidth="1"/>
    <col min="777" max="777" width="5.83203125" style="5" bestFit="1" customWidth="1"/>
    <col min="778" max="778" width="5.83203125" style="5" customWidth="1"/>
    <col min="779" max="779" width="6" style="5" customWidth="1"/>
    <col min="780" max="780" width="4.5" style="5" bestFit="1" customWidth="1"/>
    <col min="781" max="781" width="5.83203125" style="5" bestFit="1" customWidth="1"/>
    <col min="782" max="782" width="7.6640625" style="5" bestFit="1" customWidth="1"/>
    <col min="783" max="783" width="8.5" style="5" bestFit="1" customWidth="1"/>
    <col min="784" max="784" width="3.83203125" style="5" bestFit="1" customWidth="1"/>
    <col min="785" max="785" width="3.5" style="5" bestFit="1" customWidth="1"/>
    <col min="786" max="786" width="4.5" style="5" bestFit="1" customWidth="1"/>
    <col min="787" max="787" width="4" style="5" bestFit="1" customWidth="1"/>
    <col min="788" max="1024" width="8.83203125" style="5"/>
    <col min="1025" max="1025" width="5.5" style="5" customWidth="1"/>
    <col min="1026" max="1030" width="12.6640625" style="5" customWidth="1"/>
    <col min="1031" max="1031" width="2.5" style="5" customWidth="1"/>
    <col min="1032" max="1032" width="9.6640625" style="5" bestFit="1" customWidth="1"/>
    <col min="1033" max="1033" width="5.83203125" style="5" bestFit="1" customWidth="1"/>
    <col min="1034" max="1034" width="5.83203125" style="5" customWidth="1"/>
    <col min="1035" max="1035" width="6" style="5" customWidth="1"/>
    <col min="1036" max="1036" width="4.5" style="5" bestFit="1" customWidth="1"/>
    <col min="1037" max="1037" width="5.83203125" style="5" bestFit="1" customWidth="1"/>
    <col min="1038" max="1038" width="7.6640625" style="5" bestFit="1" customWidth="1"/>
    <col min="1039" max="1039" width="8.5" style="5" bestFit="1" customWidth="1"/>
    <col min="1040" max="1040" width="3.83203125" style="5" bestFit="1" customWidth="1"/>
    <col min="1041" max="1041" width="3.5" style="5" bestFit="1" customWidth="1"/>
    <col min="1042" max="1042" width="4.5" style="5" bestFit="1" customWidth="1"/>
    <col min="1043" max="1043" width="4" style="5" bestFit="1" customWidth="1"/>
    <col min="1044" max="1280" width="8.83203125" style="5"/>
    <col min="1281" max="1281" width="5.5" style="5" customWidth="1"/>
    <col min="1282" max="1286" width="12.6640625" style="5" customWidth="1"/>
    <col min="1287" max="1287" width="2.5" style="5" customWidth="1"/>
    <col min="1288" max="1288" width="9.6640625" style="5" bestFit="1" customWidth="1"/>
    <col min="1289" max="1289" width="5.83203125" style="5" bestFit="1" customWidth="1"/>
    <col min="1290" max="1290" width="5.83203125" style="5" customWidth="1"/>
    <col min="1291" max="1291" width="6" style="5" customWidth="1"/>
    <col min="1292" max="1292" width="4.5" style="5" bestFit="1" customWidth="1"/>
    <col min="1293" max="1293" width="5.83203125" style="5" bestFit="1" customWidth="1"/>
    <col min="1294" max="1294" width="7.6640625" style="5" bestFit="1" customWidth="1"/>
    <col min="1295" max="1295" width="8.5" style="5" bestFit="1" customWidth="1"/>
    <col min="1296" max="1296" width="3.83203125" style="5" bestFit="1" customWidth="1"/>
    <col min="1297" max="1297" width="3.5" style="5" bestFit="1" customWidth="1"/>
    <col min="1298" max="1298" width="4.5" style="5" bestFit="1" customWidth="1"/>
    <col min="1299" max="1299" width="4" style="5" bestFit="1" customWidth="1"/>
    <col min="1300" max="1536" width="8.83203125" style="5"/>
    <col min="1537" max="1537" width="5.5" style="5" customWidth="1"/>
    <col min="1538" max="1542" width="12.6640625" style="5" customWidth="1"/>
    <col min="1543" max="1543" width="2.5" style="5" customWidth="1"/>
    <col min="1544" max="1544" width="9.6640625" style="5" bestFit="1" customWidth="1"/>
    <col min="1545" max="1545" width="5.83203125" style="5" bestFit="1" customWidth="1"/>
    <col min="1546" max="1546" width="5.83203125" style="5" customWidth="1"/>
    <col min="1547" max="1547" width="6" style="5" customWidth="1"/>
    <col min="1548" max="1548" width="4.5" style="5" bestFit="1" customWidth="1"/>
    <col min="1549" max="1549" width="5.83203125" style="5" bestFit="1" customWidth="1"/>
    <col min="1550" max="1550" width="7.6640625" style="5" bestFit="1" customWidth="1"/>
    <col min="1551" max="1551" width="8.5" style="5" bestFit="1" customWidth="1"/>
    <col min="1552" max="1552" width="3.83203125" style="5" bestFit="1" customWidth="1"/>
    <col min="1553" max="1553" width="3.5" style="5" bestFit="1" customWidth="1"/>
    <col min="1554" max="1554" width="4.5" style="5" bestFit="1" customWidth="1"/>
    <col min="1555" max="1555" width="4" style="5" bestFit="1" customWidth="1"/>
    <col min="1556" max="1792" width="8.83203125" style="5"/>
    <col min="1793" max="1793" width="5.5" style="5" customWidth="1"/>
    <col min="1794" max="1798" width="12.6640625" style="5" customWidth="1"/>
    <col min="1799" max="1799" width="2.5" style="5" customWidth="1"/>
    <col min="1800" max="1800" width="9.6640625" style="5" bestFit="1" customWidth="1"/>
    <col min="1801" max="1801" width="5.83203125" style="5" bestFit="1" customWidth="1"/>
    <col min="1802" max="1802" width="5.83203125" style="5" customWidth="1"/>
    <col min="1803" max="1803" width="6" style="5" customWidth="1"/>
    <col min="1804" max="1804" width="4.5" style="5" bestFit="1" customWidth="1"/>
    <col min="1805" max="1805" width="5.83203125" style="5" bestFit="1" customWidth="1"/>
    <col min="1806" max="1806" width="7.6640625" style="5" bestFit="1" customWidth="1"/>
    <col min="1807" max="1807" width="8.5" style="5" bestFit="1" customWidth="1"/>
    <col min="1808" max="1808" width="3.83203125" style="5" bestFit="1" customWidth="1"/>
    <col min="1809" max="1809" width="3.5" style="5" bestFit="1" customWidth="1"/>
    <col min="1810" max="1810" width="4.5" style="5" bestFit="1" customWidth="1"/>
    <col min="1811" max="1811" width="4" style="5" bestFit="1" customWidth="1"/>
    <col min="1812" max="2048" width="8.83203125" style="5"/>
    <col min="2049" max="2049" width="5.5" style="5" customWidth="1"/>
    <col min="2050" max="2054" width="12.6640625" style="5" customWidth="1"/>
    <col min="2055" max="2055" width="2.5" style="5" customWidth="1"/>
    <col min="2056" max="2056" width="9.6640625" style="5" bestFit="1" customWidth="1"/>
    <col min="2057" max="2057" width="5.83203125" style="5" bestFit="1" customWidth="1"/>
    <col min="2058" max="2058" width="5.83203125" style="5" customWidth="1"/>
    <col min="2059" max="2059" width="6" style="5" customWidth="1"/>
    <col min="2060" max="2060" width="4.5" style="5" bestFit="1" customWidth="1"/>
    <col min="2061" max="2061" width="5.83203125" style="5" bestFit="1" customWidth="1"/>
    <col min="2062" max="2062" width="7.6640625" style="5" bestFit="1" customWidth="1"/>
    <col min="2063" max="2063" width="8.5" style="5" bestFit="1" customWidth="1"/>
    <col min="2064" max="2064" width="3.83203125" style="5" bestFit="1" customWidth="1"/>
    <col min="2065" max="2065" width="3.5" style="5" bestFit="1" customWidth="1"/>
    <col min="2066" max="2066" width="4.5" style="5" bestFit="1" customWidth="1"/>
    <col min="2067" max="2067" width="4" style="5" bestFit="1" customWidth="1"/>
    <col min="2068" max="2304" width="8.83203125" style="5"/>
    <col min="2305" max="2305" width="5.5" style="5" customWidth="1"/>
    <col min="2306" max="2310" width="12.6640625" style="5" customWidth="1"/>
    <col min="2311" max="2311" width="2.5" style="5" customWidth="1"/>
    <col min="2312" max="2312" width="9.6640625" style="5" bestFit="1" customWidth="1"/>
    <col min="2313" max="2313" width="5.83203125" style="5" bestFit="1" customWidth="1"/>
    <col min="2314" max="2314" width="5.83203125" style="5" customWidth="1"/>
    <col min="2315" max="2315" width="6" style="5" customWidth="1"/>
    <col min="2316" max="2316" width="4.5" style="5" bestFit="1" customWidth="1"/>
    <col min="2317" max="2317" width="5.83203125" style="5" bestFit="1" customWidth="1"/>
    <col min="2318" max="2318" width="7.6640625" style="5" bestFit="1" customWidth="1"/>
    <col min="2319" max="2319" width="8.5" style="5" bestFit="1" customWidth="1"/>
    <col min="2320" max="2320" width="3.83203125" style="5" bestFit="1" customWidth="1"/>
    <col min="2321" max="2321" width="3.5" style="5" bestFit="1" customWidth="1"/>
    <col min="2322" max="2322" width="4.5" style="5" bestFit="1" customWidth="1"/>
    <col min="2323" max="2323" width="4" style="5" bestFit="1" customWidth="1"/>
    <col min="2324" max="2560" width="8.83203125" style="5"/>
    <col min="2561" max="2561" width="5.5" style="5" customWidth="1"/>
    <col min="2562" max="2566" width="12.6640625" style="5" customWidth="1"/>
    <col min="2567" max="2567" width="2.5" style="5" customWidth="1"/>
    <col min="2568" max="2568" width="9.6640625" style="5" bestFit="1" customWidth="1"/>
    <col min="2569" max="2569" width="5.83203125" style="5" bestFit="1" customWidth="1"/>
    <col min="2570" max="2570" width="5.83203125" style="5" customWidth="1"/>
    <col min="2571" max="2571" width="6" style="5" customWidth="1"/>
    <col min="2572" max="2572" width="4.5" style="5" bestFit="1" customWidth="1"/>
    <col min="2573" max="2573" width="5.83203125" style="5" bestFit="1" customWidth="1"/>
    <col min="2574" max="2574" width="7.6640625" style="5" bestFit="1" customWidth="1"/>
    <col min="2575" max="2575" width="8.5" style="5" bestFit="1" customWidth="1"/>
    <col min="2576" max="2576" width="3.83203125" style="5" bestFit="1" customWidth="1"/>
    <col min="2577" max="2577" width="3.5" style="5" bestFit="1" customWidth="1"/>
    <col min="2578" max="2578" width="4.5" style="5" bestFit="1" customWidth="1"/>
    <col min="2579" max="2579" width="4" style="5" bestFit="1" customWidth="1"/>
    <col min="2580" max="2816" width="8.83203125" style="5"/>
    <col min="2817" max="2817" width="5.5" style="5" customWidth="1"/>
    <col min="2818" max="2822" width="12.6640625" style="5" customWidth="1"/>
    <col min="2823" max="2823" width="2.5" style="5" customWidth="1"/>
    <col min="2824" max="2824" width="9.6640625" style="5" bestFit="1" customWidth="1"/>
    <col min="2825" max="2825" width="5.83203125" style="5" bestFit="1" customWidth="1"/>
    <col min="2826" max="2826" width="5.83203125" style="5" customWidth="1"/>
    <col min="2827" max="2827" width="6" style="5" customWidth="1"/>
    <col min="2828" max="2828" width="4.5" style="5" bestFit="1" customWidth="1"/>
    <col min="2829" max="2829" width="5.83203125" style="5" bestFit="1" customWidth="1"/>
    <col min="2830" max="2830" width="7.6640625" style="5" bestFit="1" customWidth="1"/>
    <col min="2831" max="2831" width="8.5" style="5" bestFit="1" customWidth="1"/>
    <col min="2832" max="2832" width="3.83203125" style="5" bestFit="1" customWidth="1"/>
    <col min="2833" max="2833" width="3.5" style="5" bestFit="1" customWidth="1"/>
    <col min="2834" max="2834" width="4.5" style="5" bestFit="1" customWidth="1"/>
    <col min="2835" max="2835" width="4" style="5" bestFit="1" customWidth="1"/>
    <col min="2836" max="3072" width="8.83203125" style="5"/>
    <col min="3073" max="3073" width="5.5" style="5" customWidth="1"/>
    <col min="3074" max="3078" width="12.6640625" style="5" customWidth="1"/>
    <col min="3079" max="3079" width="2.5" style="5" customWidth="1"/>
    <col min="3080" max="3080" width="9.6640625" style="5" bestFit="1" customWidth="1"/>
    <col min="3081" max="3081" width="5.83203125" style="5" bestFit="1" customWidth="1"/>
    <col min="3082" max="3082" width="5.83203125" style="5" customWidth="1"/>
    <col min="3083" max="3083" width="6" style="5" customWidth="1"/>
    <col min="3084" max="3084" width="4.5" style="5" bestFit="1" customWidth="1"/>
    <col min="3085" max="3085" width="5.83203125" style="5" bestFit="1" customWidth="1"/>
    <col min="3086" max="3086" width="7.6640625" style="5" bestFit="1" customWidth="1"/>
    <col min="3087" max="3087" width="8.5" style="5" bestFit="1" customWidth="1"/>
    <col min="3088" max="3088" width="3.83203125" style="5" bestFit="1" customWidth="1"/>
    <col min="3089" max="3089" width="3.5" style="5" bestFit="1" customWidth="1"/>
    <col min="3090" max="3090" width="4.5" style="5" bestFit="1" customWidth="1"/>
    <col min="3091" max="3091" width="4" style="5" bestFit="1" customWidth="1"/>
    <col min="3092" max="3328" width="8.83203125" style="5"/>
    <col min="3329" max="3329" width="5.5" style="5" customWidth="1"/>
    <col min="3330" max="3334" width="12.6640625" style="5" customWidth="1"/>
    <col min="3335" max="3335" width="2.5" style="5" customWidth="1"/>
    <col min="3336" max="3336" width="9.6640625" style="5" bestFit="1" customWidth="1"/>
    <col min="3337" max="3337" width="5.83203125" style="5" bestFit="1" customWidth="1"/>
    <col min="3338" max="3338" width="5.83203125" style="5" customWidth="1"/>
    <col min="3339" max="3339" width="6" style="5" customWidth="1"/>
    <col min="3340" max="3340" width="4.5" style="5" bestFit="1" customWidth="1"/>
    <col min="3341" max="3341" width="5.83203125" style="5" bestFit="1" customWidth="1"/>
    <col min="3342" max="3342" width="7.6640625" style="5" bestFit="1" customWidth="1"/>
    <col min="3343" max="3343" width="8.5" style="5" bestFit="1" customWidth="1"/>
    <col min="3344" max="3344" width="3.83203125" style="5" bestFit="1" customWidth="1"/>
    <col min="3345" max="3345" width="3.5" style="5" bestFit="1" customWidth="1"/>
    <col min="3346" max="3346" width="4.5" style="5" bestFit="1" customWidth="1"/>
    <col min="3347" max="3347" width="4" style="5" bestFit="1" customWidth="1"/>
    <col min="3348" max="3584" width="8.83203125" style="5"/>
    <col min="3585" max="3585" width="5.5" style="5" customWidth="1"/>
    <col min="3586" max="3590" width="12.6640625" style="5" customWidth="1"/>
    <col min="3591" max="3591" width="2.5" style="5" customWidth="1"/>
    <col min="3592" max="3592" width="9.6640625" style="5" bestFit="1" customWidth="1"/>
    <col min="3593" max="3593" width="5.83203125" style="5" bestFit="1" customWidth="1"/>
    <col min="3594" max="3594" width="5.83203125" style="5" customWidth="1"/>
    <col min="3595" max="3595" width="6" style="5" customWidth="1"/>
    <col min="3596" max="3596" width="4.5" style="5" bestFit="1" customWidth="1"/>
    <col min="3597" max="3597" width="5.83203125" style="5" bestFit="1" customWidth="1"/>
    <col min="3598" max="3598" width="7.6640625" style="5" bestFit="1" customWidth="1"/>
    <col min="3599" max="3599" width="8.5" style="5" bestFit="1" customWidth="1"/>
    <col min="3600" max="3600" width="3.83203125" style="5" bestFit="1" customWidth="1"/>
    <col min="3601" max="3601" width="3.5" style="5" bestFit="1" customWidth="1"/>
    <col min="3602" max="3602" width="4.5" style="5" bestFit="1" customWidth="1"/>
    <col min="3603" max="3603" width="4" style="5" bestFit="1" customWidth="1"/>
    <col min="3604" max="3840" width="8.83203125" style="5"/>
    <col min="3841" max="3841" width="5.5" style="5" customWidth="1"/>
    <col min="3842" max="3846" width="12.6640625" style="5" customWidth="1"/>
    <col min="3847" max="3847" width="2.5" style="5" customWidth="1"/>
    <col min="3848" max="3848" width="9.6640625" style="5" bestFit="1" customWidth="1"/>
    <col min="3849" max="3849" width="5.83203125" style="5" bestFit="1" customWidth="1"/>
    <col min="3850" max="3850" width="5.83203125" style="5" customWidth="1"/>
    <col min="3851" max="3851" width="6" style="5" customWidth="1"/>
    <col min="3852" max="3852" width="4.5" style="5" bestFit="1" customWidth="1"/>
    <col min="3853" max="3853" width="5.83203125" style="5" bestFit="1" customWidth="1"/>
    <col min="3854" max="3854" width="7.6640625" style="5" bestFit="1" customWidth="1"/>
    <col min="3855" max="3855" width="8.5" style="5" bestFit="1" customWidth="1"/>
    <col min="3856" max="3856" width="3.83203125" style="5" bestFit="1" customWidth="1"/>
    <col min="3857" max="3857" width="3.5" style="5" bestFit="1" customWidth="1"/>
    <col min="3858" max="3858" width="4.5" style="5" bestFit="1" customWidth="1"/>
    <col min="3859" max="3859" width="4" style="5" bestFit="1" customWidth="1"/>
    <col min="3860" max="4096" width="8.83203125" style="5"/>
    <col min="4097" max="4097" width="5.5" style="5" customWidth="1"/>
    <col min="4098" max="4102" width="12.6640625" style="5" customWidth="1"/>
    <col min="4103" max="4103" width="2.5" style="5" customWidth="1"/>
    <col min="4104" max="4104" width="9.6640625" style="5" bestFit="1" customWidth="1"/>
    <col min="4105" max="4105" width="5.83203125" style="5" bestFit="1" customWidth="1"/>
    <col min="4106" max="4106" width="5.83203125" style="5" customWidth="1"/>
    <col min="4107" max="4107" width="6" style="5" customWidth="1"/>
    <col min="4108" max="4108" width="4.5" style="5" bestFit="1" customWidth="1"/>
    <col min="4109" max="4109" width="5.83203125" style="5" bestFit="1" customWidth="1"/>
    <col min="4110" max="4110" width="7.6640625" style="5" bestFit="1" customWidth="1"/>
    <col min="4111" max="4111" width="8.5" style="5" bestFit="1" customWidth="1"/>
    <col min="4112" max="4112" width="3.83203125" style="5" bestFit="1" customWidth="1"/>
    <col min="4113" max="4113" width="3.5" style="5" bestFit="1" customWidth="1"/>
    <col min="4114" max="4114" width="4.5" style="5" bestFit="1" customWidth="1"/>
    <col min="4115" max="4115" width="4" style="5" bestFit="1" customWidth="1"/>
    <col min="4116" max="4352" width="8.83203125" style="5"/>
    <col min="4353" max="4353" width="5.5" style="5" customWidth="1"/>
    <col min="4354" max="4358" width="12.6640625" style="5" customWidth="1"/>
    <col min="4359" max="4359" width="2.5" style="5" customWidth="1"/>
    <col min="4360" max="4360" width="9.6640625" style="5" bestFit="1" customWidth="1"/>
    <col min="4361" max="4361" width="5.83203125" style="5" bestFit="1" customWidth="1"/>
    <col min="4362" max="4362" width="5.83203125" style="5" customWidth="1"/>
    <col min="4363" max="4363" width="6" style="5" customWidth="1"/>
    <col min="4364" max="4364" width="4.5" style="5" bestFit="1" customWidth="1"/>
    <col min="4365" max="4365" width="5.83203125" style="5" bestFit="1" customWidth="1"/>
    <col min="4366" max="4366" width="7.6640625" style="5" bestFit="1" customWidth="1"/>
    <col min="4367" max="4367" width="8.5" style="5" bestFit="1" customWidth="1"/>
    <col min="4368" max="4368" width="3.83203125" style="5" bestFit="1" customWidth="1"/>
    <col min="4369" max="4369" width="3.5" style="5" bestFit="1" customWidth="1"/>
    <col min="4370" max="4370" width="4.5" style="5" bestFit="1" customWidth="1"/>
    <col min="4371" max="4371" width="4" style="5" bestFit="1" customWidth="1"/>
    <col min="4372" max="4608" width="8.83203125" style="5"/>
    <col min="4609" max="4609" width="5.5" style="5" customWidth="1"/>
    <col min="4610" max="4614" width="12.6640625" style="5" customWidth="1"/>
    <col min="4615" max="4615" width="2.5" style="5" customWidth="1"/>
    <col min="4616" max="4616" width="9.6640625" style="5" bestFit="1" customWidth="1"/>
    <col min="4617" max="4617" width="5.83203125" style="5" bestFit="1" customWidth="1"/>
    <col min="4618" max="4618" width="5.83203125" style="5" customWidth="1"/>
    <col min="4619" max="4619" width="6" style="5" customWidth="1"/>
    <col min="4620" max="4620" width="4.5" style="5" bestFit="1" customWidth="1"/>
    <col min="4621" max="4621" width="5.83203125" style="5" bestFit="1" customWidth="1"/>
    <col min="4622" max="4622" width="7.6640625" style="5" bestFit="1" customWidth="1"/>
    <col min="4623" max="4623" width="8.5" style="5" bestFit="1" customWidth="1"/>
    <col min="4624" max="4624" width="3.83203125" style="5" bestFit="1" customWidth="1"/>
    <col min="4625" max="4625" width="3.5" style="5" bestFit="1" customWidth="1"/>
    <col min="4626" max="4626" width="4.5" style="5" bestFit="1" customWidth="1"/>
    <col min="4627" max="4627" width="4" style="5" bestFit="1" customWidth="1"/>
    <col min="4628" max="4864" width="8.83203125" style="5"/>
    <col min="4865" max="4865" width="5.5" style="5" customWidth="1"/>
    <col min="4866" max="4870" width="12.6640625" style="5" customWidth="1"/>
    <col min="4871" max="4871" width="2.5" style="5" customWidth="1"/>
    <col min="4872" max="4872" width="9.6640625" style="5" bestFit="1" customWidth="1"/>
    <col min="4873" max="4873" width="5.83203125" style="5" bestFit="1" customWidth="1"/>
    <col min="4874" max="4874" width="5.83203125" style="5" customWidth="1"/>
    <col min="4875" max="4875" width="6" style="5" customWidth="1"/>
    <col min="4876" max="4876" width="4.5" style="5" bestFit="1" customWidth="1"/>
    <col min="4877" max="4877" width="5.83203125" style="5" bestFit="1" customWidth="1"/>
    <col min="4878" max="4878" width="7.6640625" style="5" bestFit="1" customWidth="1"/>
    <col min="4879" max="4879" width="8.5" style="5" bestFit="1" customWidth="1"/>
    <col min="4880" max="4880" width="3.83203125" style="5" bestFit="1" customWidth="1"/>
    <col min="4881" max="4881" width="3.5" style="5" bestFit="1" customWidth="1"/>
    <col min="4882" max="4882" width="4.5" style="5" bestFit="1" customWidth="1"/>
    <col min="4883" max="4883" width="4" style="5" bestFit="1" customWidth="1"/>
    <col min="4884" max="5120" width="8.83203125" style="5"/>
    <col min="5121" max="5121" width="5.5" style="5" customWidth="1"/>
    <col min="5122" max="5126" width="12.6640625" style="5" customWidth="1"/>
    <col min="5127" max="5127" width="2.5" style="5" customWidth="1"/>
    <col min="5128" max="5128" width="9.6640625" style="5" bestFit="1" customWidth="1"/>
    <col min="5129" max="5129" width="5.83203125" style="5" bestFit="1" customWidth="1"/>
    <col min="5130" max="5130" width="5.83203125" style="5" customWidth="1"/>
    <col min="5131" max="5131" width="6" style="5" customWidth="1"/>
    <col min="5132" max="5132" width="4.5" style="5" bestFit="1" customWidth="1"/>
    <col min="5133" max="5133" width="5.83203125" style="5" bestFit="1" customWidth="1"/>
    <col min="5134" max="5134" width="7.6640625" style="5" bestFit="1" customWidth="1"/>
    <col min="5135" max="5135" width="8.5" style="5" bestFit="1" customWidth="1"/>
    <col min="5136" max="5136" width="3.83203125" style="5" bestFit="1" customWidth="1"/>
    <col min="5137" max="5137" width="3.5" style="5" bestFit="1" customWidth="1"/>
    <col min="5138" max="5138" width="4.5" style="5" bestFit="1" customWidth="1"/>
    <col min="5139" max="5139" width="4" style="5" bestFit="1" customWidth="1"/>
    <col min="5140" max="5376" width="8.83203125" style="5"/>
    <col min="5377" max="5377" width="5.5" style="5" customWidth="1"/>
    <col min="5378" max="5382" width="12.6640625" style="5" customWidth="1"/>
    <col min="5383" max="5383" width="2.5" style="5" customWidth="1"/>
    <col min="5384" max="5384" width="9.6640625" style="5" bestFit="1" customWidth="1"/>
    <col min="5385" max="5385" width="5.83203125" style="5" bestFit="1" customWidth="1"/>
    <col min="5386" max="5386" width="5.83203125" style="5" customWidth="1"/>
    <col min="5387" max="5387" width="6" style="5" customWidth="1"/>
    <col min="5388" max="5388" width="4.5" style="5" bestFit="1" customWidth="1"/>
    <col min="5389" max="5389" width="5.83203125" style="5" bestFit="1" customWidth="1"/>
    <col min="5390" max="5390" width="7.6640625" style="5" bestFit="1" customWidth="1"/>
    <col min="5391" max="5391" width="8.5" style="5" bestFit="1" customWidth="1"/>
    <col min="5392" max="5392" width="3.83203125" style="5" bestFit="1" customWidth="1"/>
    <col min="5393" max="5393" width="3.5" style="5" bestFit="1" customWidth="1"/>
    <col min="5394" max="5394" width="4.5" style="5" bestFit="1" customWidth="1"/>
    <col min="5395" max="5395" width="4" style="5" bestFit="1" customWidth="1"/>
    <col min="5396" max="5632" width="8.83203125" style="5"/>
    <col min="5633" max="5633" width="5.5" style="5" customWidth="1"/>
    <col min="5634" max="5638" width="12.6640625" style="5" customWidth="1"/>
    <col min="5639" max="5639" width="2.5" style="5" customWidth="1"/>
    <col min="5640" max="5640" width="9.6640625" style="5" bestFit="1" customWidth="1"/>
    <col min="5641" max="5641" width="5.83203125" style="5" bestFit="1" customWidth="1"/>
    <col min="5642" max="5642" width="5.83203125" style="5" customWidth="1"/>
    <col min="5643" max="5643" width="6" style="5" customWidth="1"/>
    <col min="5644" max="5644" width="4.5" style="5" bestFit="1" customWidth="1"/>
    <col min="5645" max="5645" width="5.83203125" style="5" bestFit="1" customWidth="1"/>
    <col min="5646" max="5646" width="7.6640625" style="5" bestFit="1" customWidth="1"/>
    <col min="5647" max="5647" width="8.5" style="5" bestFit="1" customWidth="1"/>
    <col min="5648" max="5648" width="3.83203125" style="5" bestFit="1" customWidth="1"/>
    <col min="5649" max="5649" width="3.5" style="5" bestFit="1" customWidth="1"/>
    <col min="5650" max="5650" width="4.5" style="5" bestFit="1" customWidth="1"/>
    <col min="5651" max="5651" width="4" style="5" bestFit="1" customWidth="1"/>
    <col min="5652" max="5888" width="8.83203125" style="5"/>
    <col min="5889" max="5889" width="5.5" style="5" customWidth="1"/>
    <col min="5890" max="5894" width="12.6640625" style="5" customWidth="1"/>
    <col min="5895" max="5895" width="2.5" style="5" customWidth="1"/>
    <col min="5896" max="5896" width="9.6640625" style="5" bestFit="1" customWidth="1"/>
    <col min="5897" max="5897" width="5.83203125" style="5" bestFit="1" customWidth="1"/>
    <col min="5898" max="5898" width="5.83203125" style="5" customWidth="1"/>
    <col min="5899" max="5899" width="6" style="5" customWidth="1"/>
    <col min="5900" max="5900" width="4.5" style="5" bestFit="1" customWidth="1"/>
    <col min="5901" max="5901" width="5.83203125" style="5" bestFit="1" customWidth="1"/>
    <col min="5902" max="5902" width="7.6640625" style="5" bestFit="1" customWidth="1"/>
    <col min="5903" max="5903" width="8.5" style="5" bestFit="1" customWidth="1"/>
    <col min="5904" max="5904" width="3.83203125" style="5" bestFit="1" customWidth="1"/>
    <col min="5905" max="5905" width="3.5" style="5" bestFit="1" customWidth="1"/>
    <col min="5906" max="5906" width="4.5" style="5" bestFit="1" customWidth="1"/>
    <col min="5907" max="5907" width="4" style="5" bestFit="1" customWidth="1"/>
    <col min="5908" max="6144" width="8.83203125" style="5"/>
    <col min="6145" max="6145" width="5.5" style="5" customWidth="1"/>
    <col min="6146" max="6150" width="12.6640625" style="5" customWidth="1"/>
    <col min="6151" max="6151" width="2.5" style="5" customWidth="1"/>
    <col min="6152" max="6152" width="9.6640625" style="5" bestFit="1" customWidth="1"/>
    <col min="6153" max="6153" width="5.83203125" style="5" bestFit="1" customWidth="1"/>
    <col min="6154" max="6154" width="5.83203125" style="5" customWidth="1"/>
    <col min="6155" max="6155" width="6" style="5" customWidth="1"/>
    <col min="6156" max="6156" width="4.5" style="5" bestFit="1" customWidth="1"/>
    <col min="6157" max="6157" width="5.83203125" style="5" bestFit="1" customWidth="1"/>
    <col min="6158" max="6158" width="7.6640625" style="5" bestFit="1" customWidth="1"/>
    <col min="6159" max="6159" width="8.5" style="5" bestFit="1" customWidth="1"/>
    <col min="6160" max="6160" width="3.83203125" style="5" bestFit="1" customWidth="1"/>
    <col min="6161" max="6161" width="3.5" style="5" bestFit="1" customWidth="1"/>
    <col min="6162" max="6162" width="4.5" style="5" bestFit="1" customWidth="1"/>
    <col min="6163" max="6163" width="4" style="5" bestFit="1" customWidth="1"/>
    <col min="6164" max="6400" width="8.83203125" style="5"/>
    <col min="6401" max="6401" width="5.5" style="5" customWidth="1"/>
    <col min="6402" max="6406" width="12.6640625" style="5" customWidth="1"/>
    <col min="6407" max="6407" width="2.5" style="5" customWidth="1"/>
    <col min="6408" max="6408" width="9.6640625" style="5" bestFit="1" customWidth="1"/>
    <col min="6409" max="6409" width="5.83203125" style="5" bestFit="1" customWidth="1"/>
    <col min="6410" max="6410" width="5.83203125" style="5" customWidth="1"/>
    <col min="6411" max="6411" width="6" style="5" customWidth="1"/>
    <col min="6412" max="6412" width="4.5" style="5" bestFit="1" customWidth="1"/>
    <col min="6413" max="6413" width="5.83203125" style="5" bestFit="1" customWidth="1"/>
    <col min="6414" max="6414" width="7.6640625" style="5" bestFit="1" customWidth="1"/>
    <col min="6415" max="6415" width="8.5" style="5" bestFit="1" customWidth="1"/>
    <col min="6416" max="6416" width="3.83203125" style="5" bestFit="1" customWidth="1"/>
    <col min="6417" max="6417" width="3.5" style="5" bestFit="1" customWidth="1"/>
    <col min="6418" max="6418" width="4.5" style="5" bestFit="1" customWidth="1"/>
    <col min="6419" max="6419" width="4" style="5" bestFit="1" customWidth="1"/>
    <col min="6420" max="6656" width="8.83203125" style="5"/>
    <col min="6657" max="6657" width="5.5" style="5" customWidth="1"/>
    <col min="6658" max="6662" width="12.6640625" style="5" customWidth="1"/>
    <col min="6663" max="6663" width="2.5" style="5" customWidth="1"/>
    <col min="6664" max="6664" width="9.6640625" style="5" bestFit="1" customWidth="1"/>
    <col min="6665" max="6665" width="5.83203125" style="5" bestFit="1" customWidth="1"/>
    <col min="6666" max="6666" width="5.83203125" style="5" customWidth="1"/>
    <col min="6667" max="6667" width="6" style="5" customWidth="1"/>
    <col min="6668" max="6668" width="4.5" style="5" bestFit="1" customWidth="1"/>
    <col min="6669" max="6669" width="5.83203125" style="5" bestFit="1" customWidth="1"/>
    <col min="6670" max="6670" width="7.6640625" style="5" bestFit="1" customWidth="1"/>
    <col min="6671" max="6671" width="8.5" style="5" bestFit="1" customWidth="1"/>
    <col min="6672" max="6672" width="3.83203125" style="5" bestFit="1" customWidth="1"/>
    <col min="6673" max="6673" width="3.5" style="5" bestFit="1" customWidth="1"/>
    <col min="6674" max="6674" width="4.5" style="5" bestFit="1" customWidth="1"/>
    <col min="6675" max="6675" width="4" style="5" bestFit="1" customWidth="1"/>
    <col min="6676" max="6912" width="8.83203125" style="5"/>
    <col min="6913" max="6913" width="5.5" style="5" customWidth="1"/>
    <col min="6914" max="6918" width="12.6640625" style="5" customWidth="1"/>
    <col min="6919" max="6919" width="2.5" style="5" customWidth="1"/>
    <col min="6920" max="6920" width="9.6640625" style="5" bestFit="1" customWidth="1"/>
    <col min="6921" max="6921" width="5.83203125" style="5" bestFit="1" customWidth="1"/>
    <col min="6922" max="6922" width="5.83203125" style="5" customWidth="1"/>
    <col min="6923" max="6923" width="6" style="5" customWidth="1"/>
    <col min="6924" max="6924" width="4.5" style="5" bestFit="1" customWidth="1"/>
    <col min="6925" max="6925" width="5.83203125" style="5" bestFit="1" customWidth="1"/>
    <col min="6926" max="6926" width="7.6640625" style="5" bestFit="1" customWidth="1"/>
    <col min="6927" max="6927" width="8.5" style="5" bestFit="1" customWidth="1"/>
    <col min="6928" max="6928" width="3.83203125" style="5" bestFit="1" customWidth="1"/>
    <col min="6929" max="6929" width="3.5" style="5" bestFit="1" customWidth="1"/>
    <col min="6930" max="6930" width="4.5" style="5" bestFit="1" customWidth="1"/>
    <col min="6931" max="6931" width="4" style="5" bestFit="1" customWidth="1"/>
    <col min="6932" max="7168" width="8.83203125" style="5"/>
    <col min="7169" max="7169" width="5.5" style="5" customWidth="1"/>
    <col min="7170" max="7174" width="12.6640625" style="5" customWidth="1"/>
    <col min="7175" max="7175" width="2.5" style="5" customWidth="1"/>
    <col min="7176" max="7176" width="9.6640625" style="5" bestFit="1" customWidth="1"/>
    <col min="7177" max="7177" width="5.83203125" style="5" bestFit="1" customWidth="1"/>
    <col min="7178" max="7178" width="5.83203125" style="5" customWidth="1"/>
    <col min="7179" max="7179" width="6" style="5" customWidth="1"/>
    <col min="7180" max="7180" width="4.5" style="5" bestFit="1" customWidth="1"/>
    <col min="7181" max="7181" width="5.83203125" style="5" bestFit="1" customWidth="1"/>
    <col min="7182" max="7182" width="7.6640625" style="5" bestFit="1" customWidth="1"/>
    <col min="7183" max="7183" width="8.5" style="5" bestFit="1" customWidth="1"/>
    <col min="7184" max="7184" width="3.83203125" style="5" bestFit="1" customWidth="1"/>
    <col min="7185" max="7185" width="3.5" style="5" bestFit="1" customWidth="1"/>
    <col min="7186" max="7186" width="4.5" style="5" bestFit="1" customWidth="1"/>
    <col min="7187" max="7187" width="4" style="5" bestFit="1" customWidth="1"/>
    <col min="7188" max="7424" width="8.83203125" style="5"/>
    <col min="7425" max="7425" width="5.5" style="5" customWidth="1"/>
    <col min="7426" max="7430" width="12.6640625" style="5" customWidth="1"/>
    <col min="7431" max="7431" width="2.5" style="5" customWidth="1"/>
    <col min="7432" max="7432" width="9.6640625" style="5" bestFit="1" customWidth="1"/>
    <col min="7433" max="7433" width="5.83203125" style="5" bestFit="1" customWidth="1"/>
    <col min="7434" max="7434" width="5.83203125" style="5" customWidth="1"/>
    <col min="7435" max="7435" width="6" style="5" customWidth="1"/>
    <col min="7436" max="7436" width="4.5" style="5" bestFit="1" customWidth="1"/>
    <col min="7437" max="7437" width="5.83203125" style="5" bestFit="1" customWidth="1"/>
    <col min="7438" max="7438" width="7.6640625" style="5" bestFit="1" customWidth="1"/>
    <col min="7439" max="7439" width="8.5" style="5" bestFit="1" customWidth="1"/>
    <col min="7440" max="7440" width="3.83203125" style="5" bestFit="1" customWidth="1"/>
    <col min="7441" max="7441" width="3.5" style="5" bestFit="1" customWidth="1"/>
    <col min="7442" max="7442" width="4.5" style="5" bestFit="1" customWidth="1"/>
    <col min="7443" max="7443" width="4" style="5" bestFit="1" customWidth="1"/>
    <col min="7444" max="7680" width="8.83203125" style="5"/>
    <col min="7681" max="7681" width="5.5" style="5" customWidth="1"/>
    <col min="7682" max="7686" width="12.6640625" style="5" customWidth="1"/>
    <col min="7687" max="7687" width="2.5" style="5" customWidth="1"/>
    <col min="7688" max="7688" width="9.6640625" style="5" bestFit="1" customWidth="1"/>
    <col min="7689" max="7689" width="5.83203125" style="5" bestFit="1" customWidth="1"/>
    <col min="7690" max="7690" width="5.83203125" style="5" customWidth="1"/>
    <col min="7691" max="7691" width="6" style="5" customWidth="1"/>
    <col min="7692" max="7692" width="4.5" style="5" bestFit="1" customWidth="1"/>
    <col min="7693" max="7693" width="5.83203125" style="5" bestFit="1" customWidth="1"/>
    <col min="7694" max="7694" width="7.6640625" style="5" bestFit="1" customWidth="1"/>
    <col min="7695" max="7695" width="8.5" style="5" bestFit="1" customWidth="1"/>
    <col min="7696" max="7696" width="3.83203125" style="5" bestFit="1" customWidth="1"/>
    <col min="7697" max="7697" width="3.5" style="5" bestFit="1" customWidth="1"/>
    <col min="7698" max="7698" width="4.5" style="5" bestFit="1" customWidth="1"/>
    <col min="7699" max="7699" width="4" style="5" bestFit="1" customWidth="1"/>
    <col min="7700" max="7936" width="8.83203125" style="5"/>
    <col min="7937" max="7937" width="5.5" style="5" customWidth="1"/>
    <col min="7938" max="7942" width="12.6640625" style="5" customWidth="1"/>
    <col min="7943" max="7943" width="2.5" style="5" customWidth="1"/>
    <col min="7944" max="7944" width="9.6640625" style="5" bestFit="1" customWidth="1"/>
    <col min="7945" max="7945" width="5.83203125" style="5" bestFit="1" customWidth="1"/>
    <col min="7946" max="7946" width="5.83203125" style="5" customWidth="1"/>
    <col min="7947" max="7947" width="6" style="5" customWidth="1"/>
    <col min="7948" max="7948" width="4.5" style="5" bestFit="1" customWidth="1"/>
    <col min="7949" max="7949" width="5.83203125" style="5" bestFit="1" customWidth="1"/>
    <col min="7950" max="7950" width="7.6640625" style="5" bestFit="1" customWidth="1"/>
    <col min="7951" max="7951" width="8.5" style="5" bestFit="1" customWidth="1"/>
    <col min="7952" max="7952" width="3.83203125" style="5" bestFit="1" customWidth="1"/>
    <col min="7953" max="7953" width="3.5" style="5" bestFit="1" customWidth="1"/>
    <col min="7954" max="7954" width="4.5" style="5" bestFit="1" customWidth="1"/>
    <col min="7955" max="7955" width="4" style="5" bestFit="1" customWidth="1"/>
    <col min="7956" max="8192" width="8.83203125" style="5"/>
    <col min="8193" max="8193" width="5.5" style="5" customWidth="1"/>
    <col min="8194" max="8198" width="12.6640625" style="5" customWidth="1"/>
    <col min="8199" max="8199" width="2.5" style="5" customWidth="1"/>
    <col min="8200" max="8200" width="9.6640625" style="5" bestFit="1" customWidth="1"/>
    <col min="8201" max="8201" width="5.83203125" style="5" bestFit="1" customWidth="1"/>
    <col min="8202" max="8202" width="5.83203125" style="5" customWidth="1"/>
    <col min="8203" max="8203" width="6" style="5" customWidth="1"/>
    <col min="8204" max="8204" width="4.5" style="5" bestFit="1" customWidth="1"/>
    <col min="8205" max="8205" width="5.83203125" style="5" bestFit="1" customWidth="1"/>
    <col min="8206" max="8206" width="7.6640625" style="5" bestFit="1" customWidth="1"/>
    <col min="8207" max="8207" width="8.5" style="5" bestFit="1" customWidth="1"/>
    <col min="8208" max="8208" width="3.83203125" style="5" bestFit="1" customWidth="1"/>
    <col min="8209" max="8209" width="3.5" style="5" bestFit="1" customWidth="1"/>
    <col min="8210" max="8210" width="4.5" style="5" bestFit="1" customWidth="1"/>
    <col min="8211" max="8211" width="4" style="5" bestFit="1" customWidth="1"/>
    <col min="8212" max="8448" width="8.83203125" style="5"/>
    <col min="8449" max="8449" width="5.5" style="5" customWidth="1"/>
    <col min="8450" max="8454" width="12.6640625" style="5" customWidth="1"/>
    <col min="8455" max="8455" width="2.5" style="5" customWidth="1"/>
    <col min="8456" max="8456" width="9.6640625" style="5" bestFit="1" customWidth="1"/>
    <col min="8457" max="8457" width="5.83203125" style="5" bestFit="1" customWidth="1"/>
    <col min="8458" max="8458" width="5.83203125" style="5" customWidth="1"/>
    <col min="8459" max="8459" width="6" style="5" customWidth="1"/>
    <col min="8460" max="8460" width="4.5" style="5" bestFit="1" customWidth="1"/>
    <col min="8461" max="8461" width="5.83203125" style="5" bestFit="1" customWidth="1"/>
    <col min="8462" max="8462" width="7.6640625" style="5" bestFit="1" customWidth="1"/>
    <col min="8463" max="8463" width="8.5" style="5" bestFit="1" customWidth="1"/>
    <col min="8464" max="8464" width="3.83203125" style="5" bestFit="1" customWidth="1"/>
    <col min="8465" max="8465" width="3.5" style="5" bestFit="1" customWidth="1"/>
    <col min="8466" max="8466" width="4.5" style="5" bestFit="1" customWidth="1"/>
    <col min="8467" max="8467" width="4" style="5" bestFit="1" customWidth="1"/>
    <col min="8468" max="8704" width="8.83203125" style="5"/>
    <col min="8705" max="8705" width="5.5" style="5" customWidth="1"/>
    <col min="8706" max="8710" width="12.6640625" style="5" customWidth="1"/>
    <col min="8711" max="8711" width="2.5" style="5" customWidth="1"/>
    <col min="8712" max="8712" width="9.6640625" style="5" bestFit="1" customWidth="1"/>
    <col min="8713" max="8713" width="5.83203125" style="5" bestFit="1" customWidth="1"/>
    <col min="8714" max="8714" width="5.83203125" style="5" customWidth="1"/>
    <col min="8715" max="8715" width="6" style="5" customWidth="1"/>
    <col min="8716" max="8716" width="4.5" style="5" bestFit="1" customWidth="1"/>
    <col min="8717" max="8717" width="5.83203125" style="5" bestFit="1" customWidth="1"/>
    <col min="8718" max="8718" width="7.6640625" style="5" bestFit="1" customWidth="1"/>
    <col min="8719" max="8719" width="8.5" style="5" bestFit="1" customWidth="1"/>
    <col min="8720" max="8720" width="3.83203125" style="5" bestFit="1" customWidth="1"/>
    <col min="8721" max="8721" width="3.5" style="5" bestFit="1" customWidth="1"/>
    <col min="8722" max="8722" width="4.5" style="5" bestFit="1" customWidth="1"/>
    <col min="8723" max="8723" width="4" style="5" bestFit="1" customWidth="1"/>
    <col min="8724" max="8960" width="8.83203125" style="5"/>
    <col min="8961" max="8961" width="5.5" style="5" customWidth="1"/>
    <col min="8962" max="8966" width="12.6640625" style="5" customWidth="1"/>
    <col min="8967" max="8967" width="2.5" style="5" customWidth="1"/>
    <col min="8968" max="8968" width="9.6640625" style="5" bestFit="1" customWidth="1"/>
    <col min="8969" max="8969" width="5.83203125" style="5" bestFit="1" customWidth="1"/>
    <col min="8970" max="8970" width="5.83203125" style="5" customWidth="1"/>
    <col min="8971" max="8971" width="6" style="5" customWidth="1"/>
    <col min="8972" max="8972" width="4.5" style="5" bestFit="1" customWidth="1"/>
    <col min="8973" max="8973" width="5.83203125" style="5" bestFit="1" customWidth="1"/>
    <col min="8974" max="8974" width="7.6640625" style="5" bestFit="1" customWidth="1"/>
    <col min="8975" max="8975" width="8.5" style="5" bestFit="1" customWidth="1"/>
    <col min="8976" max="8976" width="3.83203125" style="5" bestFit="1" customWidth="1"/>
    <col min="8977" max="8977" width="3.5" style="5" bestFit="1" customWidth="1"/>
    <col min="8978" max="8978" width="4.5" style="5" bestFit="1" customWidth="1"/>
    <col min="8979" max="8979" width="4" style="5" bestFit="1" customWidth="1"/>
    <col min="8980" max="9216" width="8.83203125" style="5"/>
    <col min="9217" max="9217" width="5.5" style="5" customWidth="1"/>
    <col min="9218" max="9222" width="12.6640625" style="5" customWidth="1"/>
    <col min="9223" max="9223" width="2.5" style="5" customWidth="1"/>
    <col min="9224" max="9224" width="9.6640625" style="5" bestFit="1" customWidth="1"/>
    <col min="9225" max="9225" width="5.83203125" style="5" bestFit="1" customWidth="1"/>
    <col min="9226" max="9226" width="5.83203125" style="5" customWidth="1"/>
    <col min="9227" max="9227" width="6" style="5" customWidth="1"/>
    <col min="9228" max="9228" width="4.5" style="5" bestFit="1" customWidth="1"/>
    <col min="9229" max="9229" width="5.83203125" style="5" bestFit="1" customWidth="1"/>
    <col min="9230" max="9230" width="7.6640625" style="5" bestFit="1" customWidth="1"/>
    <col min="9231" max="9231" width="8.5" style="5" bestFit="1" customWidth="1"/>
    <col min="9232" max="9232" width="3.83203125" style="5" bestFit="1" customWidth="1"/>
    <col min="9233" max="9233" width="3.5" style="5" bestFit="1" customWidth="1"/>
    <col min="9234" max="9234" width="4.5" style="5" bestFit="1" customWidth="1"/>
    <col min="9235" max="9235" width="4" style="5" bestFit="1" customWidth="1"/>
    <col min="9236" max="9472" width="8.83203125" style="5"/>
    <col min="9473" max="9473" width="5.5" style="5" customWidth="1"/>
    <col min="9474" max="9478" width="12.6640625" style="5" customWidth="1"/>
    <col min="9479" max="9479" width="2.5" style="5" customWidth="1"/>
    <col min="9480" max="9480" width="9.6640625" style="5" bestFit="1" customWidth="1"/>
    <col min="9481" max="9481" width="5.83203125" style="5" bestFit="1" customWidth="1"/>
    <col min="9482" max="9482" width="5.83203125" style="5" customWidth="1"/>
    <col min="9483" max="9483" width="6" style="5" customWidth="1"/>
    <col min="9484" max="9484" width="4.5" style="5" bestFit="1" customWidth="1"/>
    <col min="9485" max="9485" width="5.83203125" style="5" bestFit="1" customWidth="1"/>
    <col min="9486" max="9486" width="7.6640625" style="5" bestFit="1" customWidth="1"/>
    <col min="9487" max="9487" width="8.5" style="5" bestFit="1" customWidth="1"/>
    <col min="9488" max="9488" width="3.83203125" style="5" bestFit="1" customWidth="1"/>
    <col min="9489" max="9489" width="3.5" style="5" bestFit="1" customWidth="1"/>
    <col min="9490" max="9490" width="4.5" style="5" bestFit="1" customWidth="1"/>
    <col min="9491" max="9491" width="4" style="5" bestFit="1" customWidth="1"/>
    <col min="9492" max="9728" width="8.83203125" style="5"/>
    <col min="9729" max="9729" width="5.5" style="5" customWidth="1"/>
    <col min="9730" max="9734" width="12.6640625" style="5" customWidth="1"/>
    <col min="9735" max="9735" width="2.5" style="5" customWidth="1"/>
    <col min="9736" max="9736" width="9.6640625" style="5" bestFit="1" customWidth="1"/>
    <col min="9737" max="9737" width="5.83203125" style="5" bestFit="1" customWidth="1"/>
    <col min="9738" max="9738" width="5.83203125" style="5" customWidth="1"/>
    <col min="9739" max="9739" width="6" style="5" customWidth="1"/>
    <col min="9740" max="9740" width="4.5" style="5" bestFit="1" customWidth="1"/>
    <col min="9741" max="9741" width="5.83203125" style="5" bestFit="1" customWidth="1"/>
    <col min="9742" max="9742" width="7.6640625" style="5" bestFit="1" customWidth="1"/>
    <col min="9743" max="9743" width="8.5" style="5" bestFit="1" customWidth="1"/>
    <col min="9744" max="9744" width="3.83203125" style="5" bestFit="1" customWidth="1"/>
    <col min="9745" max="9745" width="3.5" style="5" bestFit="1" customWidth="1"/>
    <col min="9746" max="9746" width="4.5" style="5" bestFit="1" customWidth="1"/>
    <col min="9747" max="9747" width="4" style="5" bestFit="1" customWidth="1"/>
    <col min="9748" max="9984" width="8.83203125" style="5"/>
    <col min="9985" max="9985" width="5.5" style="5" customWidth="1"/>
    <col min="9986" max="9990" width="12.6640625" style="5" customWidth="1"/>
    <col min="9991" max="9991" width="2.5" style="5" customWidth="1"/>
    <col min="9992" max="9992" width="9.6640625" style="5" bestFit="1" customWidth="1"/>
    <col min="9993" max="9993" width="5.83203125" style="5" bestFit="1" customWidth="1"/>
    <col min="9994" max="9994" width="5.83203125" style="5" customWidth="1"/>
    <col min="9995" max="9995" width="6" style="5" customWidth="1"/>
    <col min="9996" max="9996" width="4.5" style="5" bestFit="1" customWidth="1"/>
    <col min="9997" max="9997" width="5.83203125" style="5" bestFit="1" customWidth="1"/>
    <col min="9998" max="9998" width="7.6640625" style="5" bestFit="1" customWidth="1"/>
    <col min="9999" max="9999" width="8.5" style="5" bestFit="1" customWidth="1"/>
    <col min="10000" max="10000" width="3.83203125" style="5" bestFit="1" customWidth="1"/>
    <col min="10001" max="10001" width="3.5" style="5" bestFit="1" customWidth="1"/>
    <col min="10002" max="10002" width="4.5" style="5" bestFit="1" customWidth="1"/>
    <col min="10003" max="10003" width="4" style="5" bestFit="1" customWidth="1"/>
    <col min="10004" max="10240" width="8.83203125" style="5"/>
    <col min="10241" max="10241" width="5.5" style="5" customWidth="1"/>
    <col min="10242" max="10246" width="12.6640625" style="5" customWidth="1"/>
    <col min="10247" max="10247" width="2.5" style="5" customWidth="1"/>
    <col min="10248" max="10248" width="9.6640625" style="5" bestFit="1" customWidth="1"/>
    <col min="10249" max="10249" width="5.83203125" style="5" bestFit="1" customWidth="1"/>
    <col min="10250" max="10250" width="5.83203125" style="5" customWidth="1"/>
    <col min="10251" max="10251" width="6" style="5" customWidth="1"/>
    <col min="10252" max="10252" width="4.5" style="5" bestFit="1" customWidth="1"/>
    <col min="10253" max="10253" width="5.83203125" style="5" bestFit="1" customWidth="1"/>
    <col min="10254" max="10254" width="7.6640625" style="5" bestFit="1" customWidth="1"/>
    <col min="10255" max="10255" width="8.5" style="5" bestFit="1" customWidth="1"/>
    <col min="10256" max="10256" width="3.83203125" style="5" bestFit="1" customWidth="1"/>
    <col min="10257" max="10257" width="3.5" style="5" bestFit="1" customWidth="1"/>
    <col min="10258" max="10258" width="4.5" style="5" bestFit="1" customWidth="1"/>
    <col min="10259" max="10259" width="4" style="5" bestFit="1" customWidth="1"/>
    <col min="10260" max="10496" width="8.83203125" style="5"/>
    <col min="10497" max="10497" width="5.5" style="5" customWidth="1"/>
    <col min="10498" max="10502" width="12.6640625" style="5" customWidth="1"/>
    <col min="10503" max="10503" width="2.5" style="5" customWidth="1"/>
    <col min="10504" max="10504" width="9.6640625" style="5" bestFit="1" customWidth="1"/>
    <col min="10505" max="10505" width="5.83203125" style="5" bestFit="1" customWidth="1"/>
    <col min="10506" max="10506" width="5.83203125" style="5" customWidth="1"/>
    <col min="10507" max="10507" width="6" style="5" customWidth="1"/>
    <col min="10508" max="10508" width="4.5" style="5" bestFit="1" customWidth="1"/>
    <col min="10509" max="10509" width="5.83203125" style="5" bestFit="1" customWidth="1"/>
    <col min="10510" max="10510" width="7.6640625" style="5" bestFit="1" customWidth="1"/>
    <col min="10511" max="10511" width="8.5" style="5" bestFit="1" customWidth="1"/>
    <col min="10512" max="10512" width="3.83203125" style="5" bestFit="1" customWidth="1"/>
    <col min="10513" max="10513" width="3.5" style="5" bestFit="1" customWidth="1"/>
    <col min="10514" max="10514" width="4.5" style="5" bestFit="1" customWidth="1"/>
    <col min="10515" max="10515" width="4" style="5" bestFit="1" customWidth="1"/>
    <col min="10516" max="10752" width="8.83203125" style="5"/>
    <col min="10753" max="10753" width="5.5" style="5" customWidth="1"/>
    <col min="10754" max="10758" width="12.6640625" style="5" customWidth="1"/>
    <col min="10759" max="10759" width="2.5" style="5" customWidth="1"/>
    <col min="10760" max="10760" width="9.6640625" style="5" bestFit="1" customWidth="1"/>
    <col min="10761" max="10761" width="5.83203125" style="5" bestFit="1" customWidth="1"/>
    <col min="10762" max="10762" width="5.83203125" style="5" customWidth="1"/>
    <col min="10763" max="10763" width="6" style="5" customWidth="1"/>
    <col min="10764" max="10764" width="4.5" style="5" bestFit="1" customWidth="1"/>
    <col min="10765" max="10765" width="5.83203125" style="5" bestFit="1" customWidth="1"/>
    <col min="10766" max="10766" width="7.6640625" style="5" bestFit="1" customWidth="1"/>
    <col min="10767" max="10767" width="8.5" style="5" bestFit="1" customWidth="1"/>
    <col min="10768" max="10768" width="3.83203125" style="5" bestFit="1" customWidth="1"/>
    <col min="10769" max="10769" width="3.5" style="5" bestFit="1" customWidth="1"/>
    <col min="10770" max="10770" width="4.5" style="5" bestFit="1" customWidth="1"/>
    <col min="10771" max="10771" width="4" style="5" bestFit="1" customWidth="1"/>
    <col min="10772" max="11008" width="8.83203125" style="5"/>
    <col min="11009" max="11009" width="5.5" style="5" customWidth="1"/>
    <col min="11010" max="11014" width="12.6640625" style="5" customWidth="1"/>
    <col min="11015" max="11015" width="2.5" style="5" customWidth="1"/>
    <col min="11016" max="11016" width="9.6640625" style="5" bestFit="1" customWidth="1"/>
    <col min="11017" max="11017" width="5.83203125" style="5" bestFit="1" customWidth="1"/>
    <col min="11018" max="11018" width="5.83203125" style="5" customWidth="1"/>
    <col min="11019" max="11019" width="6" style="5" customWidth="1"/>
    <col min="11020" max="11020" width="4.5" style="5" bestFit="1" customWidth="1"/>
    <col min="11021" max="11021" width="5.83203125" style="5" bestFit="1" customWidth="1"/>
    <col min="11022" max="11022" width="7.6640625" style="5" bestFit="1" customWidth="1"/>
    <col min="11023" max="11023" width="8.5" style="5" bestFit="1" customWidth="1"/>
    <col min="11024" max="11024" width="3.83203125" style="5" bestFit="1" customWidth="1"/>
    <col min="11025" max="11025" width="3.5" style="5" bestFit="1" customWidth="1"/>
    <col min="11026" max="11026" width="4.5" style="5" bestFit="1" customWidth="1"/>
    <col min="11027" max="11027" width="4" style="5" bestFit="1" customWidth="1"/>
    <col min="11028" max="11264" width="8.83203125" style="5"/>
    <col min="11265" max="11265" width="5.5" style="5" customWidth="1"/>
    <col min="11266" max="11270" width="12.6640625" style="5" customWidth="1"/>
    <col min="11271" max="11271" width="2.5" style="5" customWidth="1"/>
    <col min="11272" max="11272" width="9.6640625" style="5" bestFit="1" customWidth="1"/>
    <col min="11273" max="11273" width="5.83203125" style="5" bestFit="1" customWidth="1"/>
    <col min="11274" max="11274" width="5.83203125" style="5" customWidth="1"/>
    <col min="11275" max="11275" width="6" style="5" customWidth="1"/>
    <col min="11276" max="11276" width="4.5" style="5" bestFit="1" customWidth="1"/>
    <col min="11277" max="11277" width="5.83203125" style="5" bestFit="1" customWidth="1"/>
    <col min="11278" max="11278" width="7.6640625" style="5" bestFit="1" customWidth="1"/>
    <col min="11279" max="11279" width="8.5" style="5" bestFit="1" customWidth="1"/>
    <col min="11280" max="11280" width="3.83203125" style="5" bestFit="1" customWidth="1"/>
    <col min="11281" max="11281" width="3.5" style="5" bestFit="1" customWidth="1"/>
    <col min="11282" max="11282" width="4.5" style="5" bestFit="1" customWidth="1"/>
    <col min="11283" max="11283" width="4" style="5" bestFit="1" customWidth="1"/>
    <col min="11284" max="11520" width="8.83203125" style="5"/>
    <col min="11521" max="11521" width="5.5" style="5" customWidth="1"/>
    <col min="11522" max="11526" width="12.6640625" style="5" customWidth="1"/>
    <col min="11527" max="11527" width="2.5" style="5" customWidth="1"/>
    <col min="11528" max="11528" width="9.6640625" style="5" bestFit="1" customWidth="1"/>
    <col min="11529" max="11529" width="5.83203125" style="5" bestFit="1" customWidth="1"/>
    <col min="11530" max="11530" width="5.83203125" style="5" customWidth="1"/>
    <col min="11531" max="11531" width="6" style="5" customWidth="1"/>
    <col min="11532" max="11532" width="4.5" style="5" bestFit="1" customWidth="1"/>
    <col min="11533" max="11533" width="5.83203125" style="5" bestFit="1" customWidth="1"/>
    <col min="11534" max="11534" width="7.6640625" style="5" bestFit="1" customWidth="1"/>
    <col min="11535" max="11535" width="8.5" style="5" bestFit="1" customWidth="1"/>
    <col min="11536" max="11536" width="3.83203125" style="5" bestFit="1" customWidth="1"/>
    <col min="11537" max="11537" width="3.5" style="5" bestFit="1" customWidth="1"/>
    <col min="11538" max="11538" width="4.5" style="5" bestFit="1" customWidth="1"/>
    <col min="11539" max="11539" width="4" style="5" bestFit="1" customWidth="1"/>
    <col min="11540" max="11776" width="8.83203125" style="5"/>
    <col min="11777" max="11777" width="5.5" style="5" customWidth="1"/>
    <col min="11778" max="11782" width="12.6640625" style="5" customWidth="1"/>
    <col min="11783" max="11783" width="2.5" style="5" customWidth="1"/>
    <col min="11784" max="11784" width="9.6640625" style="5" bestFit="1" customWidth="1"/>
    <col min="11785" max="11785" width="5.83203125" style="5" bestFit="1" customWidth="1"/>
    <col min="11786" max="11786" width="5.83203125" style="5" customWidth="1"/>
    <col min="11787" max="11787" width="6" style="5" customWidth="1"/>
    <col min="11788" max="11788" width="4.5" style="5" bestFit="1" customWidth="1"/>
    <col min="11789" max="11789" width="5.83203125" style="5" bestFit="1" customWidth="1"/>
    <col min="11790" max="11790" width="7.6640625" style="5" bestFit="1" customWidth="1"/>
    <col min="11791" max="11791" width="8.5" style="5" bestFit="1" customWidth="1"/>
    <col min="11792" max="11792" width="3.83203125" style="5" bestFit="1" customWidth="1"/>
    <col min="11793" max="11793" width="3.5" style="5" bestFit="1" customWidth="1"/>
    <col min="11794" max="11794" width="4.5" style="5" bestFit="1" customWidth="1"/>
    <col min="11795" max="11795" width="4" style="5" bestFit="1" customWidth="1"/>
    <col min="11796" max="12032" width="8.83203125" style="5"/>
    <col min="12033" max="12033" width="5.5" style="5" customWidth="1"/>
    <col min="12034" max="12038" width="12.6640625" style="5" customWidth="1"/>
    <col min="12039" max="12039" width="2.5" style="5" customWidth="1"/>
    <col min="12040" max="12040" width="9.6640625" style="5" bestFit="1" customWidth="1"/>
    <col min="12041" max="12041" width="5.83203125" style="5" bestFit="1" customWidth="1"/>
    <col min="12042" max="12042" width="5.83203125" style="5" customWidth="1"/>
    <col min="12043" max="12043" width="6" style="5" customWidth="1"/>
    <col min="12044" max="12044" width="4.5" style="5" bestFit="1" customWidth="1"/>
    <col min="12045" max="12045" width="5.83203125" style="5" bestFit="1" customWidth="1"/>
    <col min="12046" max="12046" width="7.6640625" style="5" bestFit="1" customWidth="1"/>
    <col min="12047" max="12047" width="8.5" style="5" bestFit="1" customWidth="1"/>
    <col min="12048" max="12048" width="3.83203125" style="5" bestFit="1" customWidth="1"/>
    <col min="12049" max="12049" width="3.5" style="5" bestFit="1" customWidth="1"/>
    <col min="12050" max="12050" width="4.5" style="5" bestFit="1" customWidth="1"/>
    <col min="12051" max="12051" width="4" style="5" bestFit="1" customWidth="1"/>
    <col min="12052" max="12288" width="8.83203125" style="5"/>
    <col min="12289" max="12289" width="5.5" style="5" customWidth="1"/>
    <col min="12290" max="12294" width="12.6640625" style="5" customWidth="1"/>
    <col min="12295" max="12295" width="2.5" style="5" customWidth="1"/>
    <col min="12296" max="12296" width="9.6640625" style="5" bestFit="1" customWidth="1"/>
    <col min="12297" max="12297" width="5.83203125" style="5" bestFit="1" customWidth="1"/>
    <col min="12298" max="12298" width="5.83203125" style="5" customWidth="1"/>
    <col min="12299" max="12299" width="6" style="5" customWidth="1"/>
    <col min="12300" max="12300" width="4.5" style="5" bestFit="1" customWidth="1"/>
    <col min="12301" max="12301" width="5.83203125" style="5" bestFit="1" customWidth="1"/>
    <col min="12302" max="12302" width="7.6640625" style="5" bestFit="1" customWidth="1"/>
    <col min="12303" max="12303" width="8.5" style="5" bestFit="1" customWidth="1"/>
    <col min="12304" max="12304" width="3.83203125" style="5" bestFit="1" customWidth="1"/>
    <col min="12305" max="12305" width="3.5" style="5" bestFit="1" customWidth="1"/>
    <col min="12306" max="12306" width="4.5" style="5" bestFit="1" customWidth="1"/>
    <col min="12307" max="12307" width="4" style="5" bestFit="1" customWidth="1"/>
    <col min="12308" max="12544" width="8.83203125" style="5"/>
    <col min="12545" max="12545" width="5.5" style="5" customWidth="1"/>
    <col min="12546" max="12550" width="12.6640625" style="5" customWidth="1"/>
    <col min="12551" max="12551" width="2.5" style="5" customWidth="1"/>
    <col min="12552" max="12552" width="9.6640625" style="5" bestFit="1" customWidth="1"/>
    <col min="12553" max="12553" width="5.83203125" style="5" bestFit="1" customWidth="1"/>
    <col min="12554" max="12554" width="5.83203125" style="5" customWidth="1"/>
    <col min="12555" max="12555" width="6" style="5" customWidth="1"/>
    <col min="12556" max="12556" width="4.5" style="5" bestFit="1" customWidth="1"/>
    <col min="12557" max="12557" width="5.83203125" style="5" bestFit="1" customWidth="1"/>
    <col min="12558" max="12558" width="7.6640625" style="5" bestFit="1" customWidth="1"/>
    <col min="12559" max="12559" width="8.5" style="5" bestFit="1" customWidth="1"/>
    <col min="12560" max="12560" width="3.83203125" style="5" bestFit="1" customWidth="1"/>
    <col min="12561" max="12561" width="3.5" style="5" bestFit="1" customWidth="1"/>
    <col min="12562" max="12562" width="4.5" style="5" bestFit="1" customWidth="1"/>
    <col min="12563" max="12563" width="4" style="5" bestFit="1" customWidth="1"/>
    <col min="12564" max="12800" width="8.83203125" style="5"/>
    <col min="12801" max="12801" width="5.5" style="5" customWidth="1"/>
    <col min="12802" max="12806" width="12.6640625" style="5" customWidth="1"/>
    <col min="12807" max="12807" width="2.5" style="5" customWidth="1"/>
    <col min="12808" max="12808" width="9.6640625" style="5" bestFit="1" customWidth="1"/>
    <col min="12809" max="12809" width="5.83203125" style="5" bestFit="1" customWidth="1"/>
    <col min="12810" max="12810" width="5.83203125" style="5" customWidth="1"/>
    <col min="12811" max="12811" width="6" style="5" customWidth="1"/>
    <col min="12812" max="12812" width="4.5" style="5" bestFit="1" customWidth="1"/>
    <col min="12813" max="12813" width="5.83203125" style="5" bestFit="1" customWidth="1"/>
    <col min="12814" max="12814" width="7.6640625" style="5" bestFit="1" customWidth="1"/>
    <col min="12815" max="12815" width="8.5" style="5" bestFit="1" customWidth="1"/>
    <col min="12816" max="12816" width="3.83203125" style="5" bestFit="1" customWidth="1"/>
    <col min="12817" max="12817" width="3.5" style="5" bestFit="1" customWidth="1"/>
    <col min="12818" max="12818" width="4.5" style="5" bestFit="1" customWidth="1"/>
    <col min="12819" max="12819" width="4" style="5" bestFit="1" customWidth="1"/>
    <col min="12820" max="13056" width="8.83203125" style="5"/>
    <col min="13057" max="13057" width="5.5" style="5" customWidth="1"/>
    <col min="13058" max="13062" width="12.6640625" style="5" customWidth="1"/>
    <col min="13063" max="13063" width="2.5" style="5" customWidth="1"/>
    <col min="13064" max="13064" width="9.6640625" style="5" bestFit="1" customWidth="1"/>
    <col min="13065" max="13065" width="5.83203125" style="5" bestFit="1" customWidth="1"/>
    <col min="13066" max="13066" width="5.83203125" style="5" customWidth="1"/>
    <col min="13067" max="13067" width="6" style="5" customWidth="1"/>
    <col min="13068" max="13068" width="4.5" style="5" bestFit="1" customWidth="1"/>
    <col min="13069" max="13069" width="5.83203125" style="5" bestFit="1" customWidth="1"/>
    <col min="13070" max="13070" width="7.6640625" style="5" bestFit="1" customWidth="1"/>
    <col min="13071" max="13071" width="8.5" style="5" bestFit="1" customWidth="1"/>
    <col min="13072" max="13072" width="3.83203125" style="5" bestFit="1" customWidth="1"/>
    <col min="13073" max="13073" width="3.5" style="5" bestFit="1" customWidth="1"/>
    <col min="13074" max="13074" width="4.5" style="5" bestFit="1" customWidth="1"/>
    <col min="13075" max="13075" width="4" style="5" bestFit="1" customWidth="1"/>
    <col min="13076" max="13312" width="8.83203125" style="5"/>
    <col min="13313" max="13313" width="5.5" style="5" customWidth="1"/>
    <col min="13314" max="13318" width="12.6640625" style="5" customWidth="1"/>
    <col min="13319" max="13319" width="2.5" style="5" customWidth="1"/>
    <col min="13320" max="13320" width="9.6640625" style="5" bestFit="1" customWidth="1"/>
    <col min="13321" max="13321" width="5.83203125" style="5" bestFit="1" customWidth="1"/>
    <col min="13322" max="13322" width="5.83203125" style="5" customWidth="1"/>
    <col min="13323" max="13323" width="6" style="5" customWidth="1"/>
    <col min="13324" max="13324" width="4.5" style="5" bestFit="1" customWidth="1"/>
    <col min="13325" max="13325" width="5.83203125" style="5" bestFit="1" customWidth="1"/>
    <col min="13326" max="13326" width="7.6640625" style="5" bestFit="1" customWidth="1"/>
    <col min="13327" max="13327" width="8.5" style="5" bestFit="1" customWidth="1"/>
    <col min="13328" max="13328" width="3.83203125" style="5" bestFit="1" customWidth="1"/>
    <col min="13329" max="13329" width="3.5" style="5" bestFit="1" customWidth="1"/>
    <col min="13330" max="13330" width="4.5" style="5" bestFit="1" customWidth="1"/>
    <col min="13331" max="13331" width="4" style="5" bestFit="1" customWidth="1"/>
    <col min="13332" max="13568" width="8.83203125" style="5"/>
    <col min="13569" max="13569" width="5.5" style="5" customWidth="1"/>
    <col min="13570" max="13574" width="12.6640625" style="5" customWidth="1"/>
    <col min="13575" max="13575" width="2.5" style="5" customWidth="1"/>
    <col min="13576" max="13576" width="9.6640625" style="5" bestFit="1" customWidth="1"/>
    <col min="13577" max="13577" width="5.83203125" style="5" bestFit="1" customWidth="1"/>
    <col min="13578" max="13578" width="5.83203125" style="5" customWidth="1"/>
    <col min="13579" max="13579" width="6" style="5" customWidth="1"/>
    <col min="13580" max="13580" width="4.5" style="5" bestFit="1" customWidth="1"/>
    <col min="13581" max="13581" width="5.83203125" style="5" bestFit="1" customWidth="1"/>
    <col min="13582" max="13582" width="7.6640625" style="5" bestFit="1" customWidth="1"/>
    <col min="13583" max="13583" width="8.5" style="5" bestFit="1" customWidth="1"/>
    <col min="13584" max="13584" width="3.83203125" style="5" bestFit="1" customWidth="1"/>
    <col min="13585" max="13585" width="3.5" style="5" bestFit="1" customWidth="1"/>
    <col min="13586" max="13586" width="4.5" style="5" bestFit="1" customWidth="1"/>
    <col min="13587" max="13587" width="4" style="5" bestFit="1" customWidth="1"/>
    <col min="13588" max="13824" width="8.83203125" style="5"/>
    <col min="13825" max="13825" width="5.5" style="5" customWidth="1"/>
    <col min="13826" max="13830" width="12.6640625" style="5" customWidth="1"/>
    <col min="13831" max="13831" width="2.5" style="5" customWidth="1"/>
    <col min="13832" max="13832" width="9.6640625" style="5" bestFit="1" customWidth="1"/>
    <col min="13833" max="13833" width="5.83203125" style="5" bestFit="1" customWidth="1"/>
    <col min="13834" max="13834" width="5.83203125" style="5" customWidth="1"/>
    <col min="13835" max="13835" width="6" style="5" customWidth="1"/>
    <col min="13836" max="13836" width="4.5" style="5" bestFit="1" customWidth="1"/>
    <col min="13837" max="13837" width="5.83203125" style="5" bestFit="1" customWidth="1"/>
    <col min="13838" max="13838" width="7.6640625" style="5" bestFit="1" customWidth="1"/>
    <col min="13839" max="13839" width="8.5" style="5" bestFit="1" customWidth="1"/>
    <col min="13840" max="13840" width="3.83203125" style="5" bestFit="1" customWidth="1"/>
    <col min="13841" max="13841" width="3.5" style="5" bestFit="1" customWidth="1"/>
    <col min="13842" max="13842" width="4.5" style="5" bestFit="1" customWidth="1"/>
    <col min="13843" max="13843" width="4" style="5" bestFit="1" customWidth="1"/>
    <col min="13844" max="14080" width="8.83203125" style="5"/>
    <col min="14081" max="14081" width="5.5" style="5" customWidth="1"/>
    <col min="14082" max="14086" width="12.6640625" style="5" customWidth="1"/>
    <col min="14087" max="14087" width="2.5" style="5" customWidth="1"/>
    <col min="14088" max="14088" width="9.6640625" style="5" bestFit="1" customWidth="1"/>
    <col min="14089" max="14089" width="5.83203125" style="5" bestFit="1" customWidth="1"/>
    <col min="14090" max="14090" width="5.83203125" style="5" customWidth="1"/>
    <col min="14091" max="14091" width="6" style="5" customWidth="1"/>
    <col min="14092" max="14092" width="4.5" style="5" bestFit="1" customWidth="1"/>
    <col min="14093" max="14093" width="5.83203125" style="5" bestFit="1" customWidth="1"/>
    <col min="14094" max="14094" width="7.6640625" style="5" bestFit="1" customWidth="1"/>
    <col min="14095" max="14095" width="8.5" style="5" bestFit="1" customWidth="1"/>
    <col min="14096" max="14096" width="3.83203125" style="5" bestFit="1" customWidth="1"/>
    <col min="14097" max="14097" width="3.5" style="5" bestFit="1" customWidth="1"/>
    <col min="14098" max="14098" width="4.5" style="5" bestFit="1" customWidth="1"/>
    <col min="14099" max="14099" width="4" style="5" bestFit="1" customWidth="1"/>
    <col min="14100" max="14336" width="8.83203125" style="5"/>
    <col min="14337" max="14337" width="5.5" style="5" customWidth="1"/>
    <col min="14338" max="14342" width="12.6640625" style="5" customWidth="1"/>
    <col min="14343" max="14343" width="2.5" style="5" customWidth="1"/>
    <col min="14344" max="14344" width="9.6640625" style="5" bestFit="1" customWidth="1"/>
    <col min="14345" max="14345" width="5.83203125" style="5" bestFit="1" customWidth="1"/>
    <col min="14346" max="14346" width="5.83203125" style="5" customWidth="1"/>
    <col min="14347" max="14347" width="6" style="5" customWidth="1"/>
    <col min="14348" max="14348" width="4.5" style="5" bestFit="1" customWidth="1"/>
    <col min="14349" max="14349" width="5.83203125" style="5" bestFit="1" customWidth="1"/>
    <col min="14350" max="14350" width="7.6640625" style="5" bestFit="1" customWidth="1"/>
    <col min="14351" max="14351" width="8.5" style="5" bestFit="1" customWidth="1"/>
    <col min="14352" max="14352" width="3.83203125" style="5" bestFit="1" customWidth="1"/>
    <col min="14353" max="14353" width="3.5" style="5" bestFit="1" customWidth="1"/>
    <col min="14354" max="14354" width="4.5" style="5" bestFit="1" customWidth="1"/>
    <col min="14355" max="14355" width="4" style="5" bestFit="1" customWidth="1"/>
    <col min="14356" max="14592" width="8.83203125" style="5"/>
    <col min="14593" max="14593" width="5.5" style="5" customWidth="1"/>
    <col min="14594" max="14598" width="12.6640625" style="5" customWidth="1"/>
    <col min="14599" max="14599" width="2.5" style="5" customWidth="1"/>
    <col min="14600" max="14600" width="9.6640625" style="5" bestFit="1" customWidth="1"/>
    <col min="14601" max="14601" width="5.83203125" style="5" bestFit="1" customWidth="1"/>
    <col min="14602" max="14602" width="5.83203125" style="5" customWidth="1"/>
    <col min="14603" max="14603" width="6" style="5" customWidth="1"/>
    <col min="14604" max="14604" width="4.5" style="5" bestFit="1" customWidth="1"/>
    <col min="14605" max="14605" width="5.83203125" style="5" bestFit="1" customWidth="1"/>
    <col min="14606" max="14606" width="7.6640625" style="5" bestFit="1" customWidth="1"/>
    <col min="14607" max="14607" width="8.5" style="5" bestFit="1" customWidth="1"/>
    <col min="14608" max="14608" width="3.83203125" style="5" bestFit="1" customWidth="1"/>
    <col min="14609" max="14609" width="3.5" style="5" bestFit="1" customWidth="1"/>
    <col min="14610" max="14610" width="4.5" style="5" bestFit="1" customWidth="1"/>
    <col min="14611" max="14611" width="4" style="5" bestFit="1" customWidth="1"/>
    <col min="14612" max="14848" width="8.83203125" style="5"/>
    <col min="14849" max="14849" width="5.5" style="5" customWidth="1"/>
    <col min="14850" max="14854" width="12.6640625" style="5" customWidth="1"/>
    <col min="14855" max="14855" width="2.5" style="5" customWidth="1"/>
    <col min="14856" max="14856" width="9.6640625" style="5" bestFit="1" customWidth="1"/>
    <col min="14857" max="14857" width="5.83203125" style="5" bestFit="1" customWidth="1"/>
    <col min="14858" max="14858" width="5.83203125" style="5" customWidth="1"/>
    <col min="14859" max="14859" width="6" style="5" customWidth="1"/>
    <col min="14860" max="14860" width="4.5" style="5" bestFit="1" customWidth="1"/>
    <col min="14861" max="14861" width="5.83203125" style="5" bestFit="1" customWidth="1"/>
    <col min="14862" max="14862" width="7.6640625" style="5" bestFit="1" customWidth="1"/>
    <col min="14863" max="14863" width="8.5" style="5" bestFit="1" customWidth="1"/>
    <col min="14864" max="14864" width="3.83203125" style="5" bestFit="1" customWidth="1"/>
    <col min="14865" max="14865" width="3.5" style="5" bestFit="1" customWidth="1"/>
    <col min="14866" max="14866" width="4.5" style="5" bestFit="1" customWidth="1"/>
    <col min="14867" max="14867" width="4" style="5" bestFit="1" customWidth="1"/>
    <col min="14868" max="15104" width="8.83203125" style="5"/>
    <col min="15105" max="15105" width="5.5" style="5" customWidth="1"/>
    <col min="15106" max="15110" width="12.6640625" style="5" customWidth="1"/>
    <col min="15111" max="15111" width="2.5" style="5" customWidth="1"/>
    <col min="15112" max="15112" width="9.6640625" style="5" bestFit="1" customWidth="1"/>
    <col min="15113" max="15113" width="5.83203125" style="5" bestFit="1" customWidth="1"/>
    <col min="15114" max="15114" width="5.83203125" style="5" customWidth="1"/>
    <col min="15115" max="15115" width="6" style="5" customWidth="1"/>
    <col min="15116" max="15116" width="4.5" style="5" bestFit="1" customWidth="1"/>
    <col min="15117" max="15117" width="5.83203125" style="5" bestFit="1" customWidth="1"/>
    <col min="15118" max="15118" width="7.6640625" style="5" bestFit="1" customWidth="1"/>
    <col min="15119" max="15119" width="8.5" style="5" bestFit="1" customWidth="1"/>
    <col min="15120" max="15120" width="3.83203125" style="5" bestFit="1" customWidth="1"/>
    <col min="15121" max="15121" width="3.5" style="5" bestFit="1" customWidth="1"/>
    <col min="15122" max="15122" width="4.5" style="5" bestFit="1" customWidth="1"/>
    <col min="15123" max="15123" width="4" style="5" bestFit="1" customWidth="1"/>
    <col min="15124" max="15360" width="8.83203125" style="5"/>
    <col min="15361" max="15361" width="5.5" style="5" customWidth="1"/>
    <col min="15362" max="15366" width="12.6640625" style="5" customWidth="1"/>
    <col min="15367" max="15367" width="2.5" style="5" customWidth="1"/>
    <col min="15368" max="15368" width="9.6640625" style="5" bestFit="1" customWidth="1"/>
    <col min="15369" max="15369" width="5.83203125" style="5" bestFit="1" customWidth="1"/>
    <col min="15370" max="15370" width="5.83203125" style="5" customWidth="1"/>
    <col min="15371" max="15371" width="6" style="5" customWidth="1"/>
    <col min="15372" max="15372" width="4.5" style="5" bestFit="1" customWidth="1"/>
    <col min="15373" max="15373" width="5.83203125" style="5" bestFit="1" customWidth="1"/>
    <col min="15374" max="15374" width="7.6640625" style="5" bestFit="1" customWidth="1"/>
    <col min="15375" max="15375" width="8.5" style="5" bestFit="1" customWidth="1"/>
    <col min="15376" max="15376" width="3.83203125" style="5" bestFit="1" customWidth="1"/>
    <col min="15377" max="15377" width="3.5" style="5" bestFit="1" customWidth="1"/>
    <col min="15378" max="15378" width="4.5" style="5" bestFit="1" customWidth="1"/>
    <col min="15379" max="15379" width="4" style="5" bestFit="1" customWidth="1"/>
    <col min="15380" max="15616" width="8.83203125" style="5"/>
    <col min="15617" max="15617" width="5.5" style="5" customWidth="1"/>
    <col min="15618" max="15622" width="12.6640625" style="5" customWidth="1"/>
    <col min="15623" max="15623" width="2.5" style="5" customWidth="1"/>
    <col min="15624" max="15624" width="9.6640625" style="5" bestFit="1" customWidth="1"/>
    <col min="15625" max="15625" width="5.83203125" style="5" bestFit="1" customWidth="1"/>
    <col min="15626" max="15626" width="5.83203125" style="5" customWidth="1"/>
    <col min="15627" max="15627" width="6" style="5" customWidth="1"/>
    <col min="15628" max="15628" width="4.5" style="5" bestFit="1" customWidth="1"/>
    <col min="15629" max="15629" width="5.83203125" style="5" bestFit="1" customWidth="1"/>
    <col min="15630" max="15630" width="7.6640625" style="5" bestFit="1" customWidth="1"/>
    <col min="15631" max="15631" width="8.5" style="5" bestFit="1" customWidth="1"/>
    <col min="15632" max="15632" width="3.83203125" style="5" bestFit="1" customWidth="1"/>
    <col min="15633" max="15633" width="3.5" style="5" bestFit="1" customWidth="1"/>
    <col min="15634" max="15634" width="4.5" style="5" bestFit="1" customWidth="1"/>
    <col min="15635" max="15635" width="4" style="5" bestFit="1" customWidth="1"/>
    <col min="15636" max="15872" width="8.83203125" style="5"/>
    <col min="15873" max="15873" width="5.5" style="5" customWidth="1"/>
    <col min="15874" max="15878" width="12.6640625" style="5" customWidth="1"/>
    <col min="15879" max="15879" width="2.5" style="5" customWidth="1"/>
    <col min="15880" max="15880" width="9.6640625" style="5" bestFit="1" customWidth="1"/>
    <col min="15881" max="15881" width="5.83203125" style="5" bestFit="1" customWidth="1"/>
    <col min="15882" max="15882" width="5.83203125" style="5" customWidth="1"/>
    <col min="15883" max="15883" width="6" style="5" customWidth="1"/>
    <col min="15884" max="15884" width="4.5" style="5" bestFit="1" customWidth="1"/>
    <col min="15885" max="15885" width="5.83203125" style="5" bestFit="1" customWidth="1"/>
    <col min="15886" max="15886" width="7.6640625" style="5" bestFit="1" customWidth="1"/>
    <col min="15887" max="15887" width="8.5" style="5" bestFit="1" customWidth="1"/>
    <col min="15888" max="15888" width="3.83203125" style="5" bestFit="1" customWidth="1"/>
    <col min="15889" max="15889" width="3.5" style="5" bestFit="1" customWidth="1"/>
    <col min="15890" max="15890" width="4.5" style="5" bestFit="1" customWidth="1"/>
    <col min="15891" max="15891" width="4" style="5" bestFit="1" customWidth="1"/>
    <col min="15892" max="16128" width="8.83203125" style="5"/>
    <col min="16129" max="16129" width="5.5" style="5" customWidth="1"/>
    <col min="16130" max="16134" width="12.6640625" style="5" customWidth="1"/>
    <col min="16135" max="16135" width="2.5" style="5" customWidth="1"/>
    <col min="16136" max="16136" width="9.6640625" style="5" bestFit="1" customWidth="1"/>
    <col min="16137" max="16137" width="5.83203125" style="5" bestFit="1" customWidth="1"/>
    <col min="16138" max="16138" width="5.83203125" style="5" customWidth="1"/>
    <col min="16139" max="16139" width="6" style="5" customWidth="1"/>
    <col min="16140" max="16140" width="4.5" style="5" bestFit="1" customWidth="1"/>
    <col min="16141" max="16141" width="5.83203125" style="5" bestFit="1" customWidth="1"/>
    <col min="16142" max="16142" width="7.6640625" style="5" bestFit="1" customWidth="1"/>
    <col min="16143" max="16143" width="8.5" style="5" bestFit="1" customWidth="1"/>
    <col min="16144" max="16144" width="3.83203125" style="5" bestFit="1" customWidth="1"/>
    <col min="16145" max="16145" width="3.5" style="5" bestFit="1" customWidth="1"/>
    <col min="16146" max="16146" width="4.5" style="5" bestFit="1" customWidth="1"/>
    <col min="16147" max="16147" width="4" style="5" bestFit="1" customWidth="1"/>
    <col min="16148" max="16384" width="8.83203125" style="5"/>
  </cols>
  <sheetData>
    <row r="1" spans="1:19" ht="18">
      <c r="A1" s="3" t="s">
        <v>0</v>
      </c>
    </row>
    <row r="2" spans="1:19" ht="15">
      <c r="A2" s="6" t="s">
        <v>1</v>
      </c>
    </row>
    <row r="3" spans="1:19" ht="15">
      <c r="A3" s="6" t="s">
        <v>2</v>
      </c>
    </row>
    <row r="4" spans="1:19" ht="15">
      <c r="A4" s="6" t="s">
        <v>3</v>
      </c>
      <c r="H4" s="7"/>
      <c r="I4" s="7"/>
      <c r="J4" s="7"/>
      <c r="K4" s="8"/>
      <c r="L4" s="8"/>
      <c r="M4" s="8"/>
      <c r="N4" s="7"/>
      <c r="O4" s="7"/>
      <c r="P4" s="9"/>
      <c r="Q4" s="9"/>
    </row>
    <row r="5" spans="1:19" ht="15">
      <c r="A5" s="6" t="s">
        <v>4</v>
      </c>
      <c r="H5" s="9"/>
      <c r="I5" s="9"/>
      <c r="J5" s="9"/>
      <c r="K5" s="9"/>
      <c r="L5" s="9"/>
      <c r="M5" s="9"/>
      <c r="N5" s="9"/>
      <c r="O5" s="9"/>
      <c r="P5" s="9"/>
      <c r="Q5" s="9"/>
    </row>
    <row r="6" spans="1:19" ht="15">
      <c r="A6" s="6"/>
      <c r="H6" s="10"/>
      <c r="I6" s="10"/>
      <c r="J6" s="10"/>
      <c r="K6" s="10"/>
      <c r="L6" s="10"/>
      <c r="M6" s="10"/>
      <c r="N6" s="10"/>
      <c r="O6" s="11"/>
      <c r="P6" s="11"/>
      <c r="Q6" s="11"/>
    </row>
    <row r="7" spans="1:19" ht="15">
      <c r="A7" s="6" t="s">
        <v>5</v>
      </c>
    </row>
    <row r="8" spans="1:19" ht="15">
      <c r="A8" s="6" t="s">
        <v>6</v>
      </c>
    </row>
    <row r="9" spans="1:19" ht="15">
      <c r="A9" s="6" t="s">
        <v>7</v>
      </c>
    </row>
    <row r="10" spans="1:19">
      <c r="A10" s="5"/>
    </row>
    <row r="11" spans="1:19" ht="15">
      <c r="A11" s="6" t="str">
        <f>"Exemple: pour 12 noeuds de vent soit: 12*1,852*1000/3600 = "&amp;ROUND((12*1.852)*1000/3600,2)&amp;" m/s _"&amp;"Q = 0,5*1,25*6,17^2 soit: "&amp;ROUND(0.5*1.25*((12*1.852)*1000/3600)^2,2)&amp;" N/m²"&amp;" ou: "&amp;ROUND((0.5*1.25*((12*1.852)*1000/3600)^2)/9.81,2)&amp;" kg/m²"</f>
        <v>Exemple: pour 12 noeuds de vent soit: 12*1,852*1000/3600 = 6,17 m/s _Q = 0,5*1,25*6,17^2 soit: 23,82 N/m² ou: 2,43 kg/m²</v>
      </c>
      <c r="B11" s="12"/>
      <c r="H11" s="13"/>
      <c r="I11" s="14"/>
    </row>
    <row r="12" spans="1:19" ht="16">
      <c r="A12" s="15"/>
      <c r="B12" s="14"/>
      <c r="C12" s="14"/>
      <c r="D12" s="14"/>
      <c r="E12" s="14"/>
      <c r="F12" s="16"/>
      <c r="G12" s="16"/>
      <c r="I12" s="17"/>
      <c r="J12" s="17"/>
      <c r="K12" s="16"/>
      <c r="N12" s="16"/>
    </row>
    <row r="13" spans="1:19" ht="19">
      <c r="A13" s="3" t="s">
        <v>8</v>
      </c>
      <c r="B13" s="14"/>
      <c r="C13" s="14"/>
      <c r="D13" s="14"/>
      <c r="E13" s="14"/>
      <c r="F13" s="16"/>
      <c r="G13" s="18" t="s">
        <v>9</v>
      </c>
      <c r="I13" s="17"/>
      <c r="J13" s="17"/>
      <c r="K13" s="16"/>
      <c r="N13" s="16"/>
    </row>
    <row r="14" spans="1:19" ht="18" customHeight="1" thickBot="1">
      <c r="A14" s="19"/>
      <c r="G14" s="14"/>
    </row>
    <row r="15" spans="1:19" ht="18" customHeight="1" thickTop="1" thickBot="1">
      <c r="A15" s="20" t="s">
        <v>10</v>
      </c>
      <c r="B15" s="20"/>
      <c r="C15" s="20"/>
      <c r="D15" s="20"/>
      <c r="E15" s="21"/>
      <c r="F15" s="1">
        <v>30</v>
      </c>
      <c r="G15" s="22"/>
      <c r="I15" s="23"/>
    </row>
    <row r="16" spans="1:19" ht="17" thickTop="1" thickBot="1">
      <c r="A16" s="24" t="s">
        <v>11</v>
      </c>
      <c r="B16" s="24"/>
      <c r="C16" s="24"/>
      <c r="D16" s="24"/>
      <c r="E16" s="25"/>
      <c r="F16" s="2">
        <v>10</v>
      </c>
      <c r="G16" s="26"/>
      <c r="H16" s="27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15" thickTop="1" thickBot="1">
      <c r="A17" s="28" t="s">
        <v>12</v>
      </c>
      <c r="B17" s="28"/>
      <c r="C17" s="28"/>
      <c r="D17" s="28"/>
      <c r="E17" s="29"/>
      <c r="F17" s="2">
        <v>28</v>
      </c>
      <c r="G17" s="30" t="str">
        <f>IF(F16&lt;=30,"(*) Facteur dégradant du au cosinus gîte = "&amp;ROUND(1-((1-COS(RADIANS(F16+0.00000001)))/2),4),"")</f>
        <v>(*) Facteur dégradant du au cosinus gîte = 0,9924</v>
      </c>
      <c r="H17" s="31"/>
      <c r="I17" s="10"/>
      <c r="J17" s="10"/>
      <c r="K17" s="10"/>
      <c r="L17" s="32"/>
      <c r="M17" s="32"/>
      <c r="N17" s="10"/>
      <c r="O17" s="10"/>
      <c r="P17" s="10"/>
      <c r="Q17" s="11"/>
      <c r="R17" s="11"/>
      <c r="S17" s="11"/>
    </row>
    <row r="18" spans="1:19" ht="20.25" customHeight="1" thickTop="1" thickBot="1">
      <c r="A18" s="33" t="s">
        <v>13</v>
      </c>
      <c r="B18" s="34" t="s">
        <v>14</v>
      </c>
      <c r="C18" s="34"/>
      <c r="D18" s="34"/>
      <c r="E18" s="35"/>
      <c r="F18" s="2">
        <v>2.9308800000000002</v>
      </c>
      <c r="G18" s="11"/>
    </row>
    <row r="19" spans="1:19" ht="20.25" customHeight="1" thickTop="1" thickBot="1">
      <c r="A19" s="33"/>
      <c r="B19" s="34" t="s">
        <v>15</v>
      </c>
      <c r="C19" s="34"/>
      <c r="D19" s="34"/>
      <c r="E19" s="35"/>
      <c r="F19" s="2">
        <f>IF($F$17&lt;=30,ROUND(SIN(RADIANS(F17))*1800,2),"")</f>
        <v>845.05</v>
      </c>
      <c r="G19" s="11"/>
      <c r="H19" s="36"/>
    </row>
    <row r="20" spans="1:19" ht="13" thickTop="1">
      <c r="A20" s="33"/>
      <c r="B20" s="37" t="s">
        <v>16</v>
      </c>
      <c r="C20" s="37" t="s">
        <v>17</v>
      </c>
      <c r="D20" s="38" t="s">
        <v>18</v>
      </c>
      <c r="E20" s="39" t="s">
        <v>19</v>
      </c>
      <c r="F20" s="40" t="s">
        <v>20</v>
      </c>
      <c r="G20" s="39"/>
    </row>
    <row r="21" spans="1:19" ht="25.5" customHeight="1" thickBot="1">
      <c r="A21" s="41"/>
      <c r="B21" s="37"/>
      <c r="C21" s="37"/>
      <c r="D21" s="38"/>
      <c r="E21" s="39"/>
      <c r="F21" s="42"/>
      <c r="G21" s="39"/>
    </row>
    <row r="22" spans="1:19" ht="13.5" customHeight="1" thickTop="1">
      <c r="A22" s="43">
        <v>1</v>
      </c>
      <c r="B22" s="44">
        <v>1</v>
      </c>
      <c r="C22" s="45">
        <f>(0.5*1.25*$F$16*1.5*(B22*1.852*10/36)^2)/9.81</f>
        <v>0.25291770491184357</v>
      </c>
      <c r="D22" s="45">
        <f>C22*SIN(RADIANS($F$15))*(1-((1-COS(RADIANS($F$17+0.00000001)))/2))</f>
        <v>0.11905769590860912</v>
      </c>
      <c r="E22" s="45">
        <f>C22*(COS(RADIANS($F$15))*(1-((1-COS(RADIANS($F$17+0.00000001)))/2)))</f>
        <v>0.2062139783457963</v>
      </c>
      <c r="F22" s="46">
        <f>IF(E22*$F$18&lt;=$F$19,E22*$F$18,"")</f>
        <v>0.60438842485412747</v>
      </c>
      <c r="G22" s="47"/>
      <c r="H22" s="48" t="s">
        <v>21</v>
      </c>
      <c r="I22" s="49"/>
      <c r="J22" s="49"/>
      <c r="K22" s="50" t="s">
        <v>22</v>
      </c>
      <c r="L22" s="50"/>
      <c r="M22" s="50"/>
      <c r="N22" s="51"/>
    </row>
    <row r="23" spans="1:19" ht="12.75" customHeight="1">
      <c r="A23" s="52"/>
      <c r="B23" s="53">
        <f>1+B22</f>
        <v>2</v>
      </c>
      <c r="C23" s="54">
        <f t="shared" ref="C23:C71" si="0">(0.5*1.25*$F$16*1.5*(B23*1.852*10/36)^2)/9.81</f>
        <v>1.0116708196473743</v>
      </c>
      <c r="D23" s="54">
        <f t="shared" ref="D23:D71" si="1">C23*SIN(RADIANS($F$15))*(1-((1-COS(RADIANS($F$17+0.00000001)))/2))</f>
        <v>0.47623078363443649</v>
      </c>
      <c r="E23" s="54">
        <f t="shared" ref="E23:E71" si="2">C23*(COS(RADIANS($F$15))*(1-((1-COS(RADIANS($F$17+0.00000001)))/2)))</f>
        <v>0.8248559133831852</v>
      </c>
      <c r="F23" s="55">
        <f t="shared" ref="F23:F71" si="3">IF(E23*$F$18&lt;=$F$19,E23*$F$18,"")</f>
        <v>2.4175536994165099</v>
      </c>
      <c r="G23" s="47"/>
      <c r="H23" s="56"/>
      <c r="I23" s="57"/>
      <c r="J23" s="57"/>
      <c r="K23" s="58" t="s">
        <v>23</v>
      </c>
      <c r="L23" s="59" t="s">
        <v>24</v>
      </c>
      <c r="M23" s="59" t="s">
        <v>25</v>
      </c>
      <c r="N23" s="60" t="s">
        <v>26</v>
      </c>
    </row>
    <row r="24" spans="1:19">
      <c r="A24" s="52"/>
      <c r="B24" s="53">
        <f t="shared" ref="B24:B71" si="4">1+B23</f>
        <v>3</v>
      </c>
      <c r="C24" s="54">
        <f t="shared" si="0"/>
        <v>2.2762593442065922</v>
      </c>
      <c r="D24" s="54">
        <f t="shared" si="1"/>
        <v>1.0715192631774821</v>
      </c>
      <c r="E24" s="54">
        <f t="shared" si="2"/>
        <v>1.8559258051121668</v>
      </c>
      <c r="F24" s="55">
        <f t="shared" si="3"/>
        <v>5.4394958236871478</v>
      </c>
      <c r="G24" s="47"/>
      <c r="H24" s="56"/>
      <c r="I24" s="57"/>
      <c r="J24" s="57"/>
      <c r="K24" s="61">
        <v>20</v>
      </c>
      <c r="L24" s="62">
        <v>17.09</v>
      </c>
      <c r="M24" s="62">
        <v>13.4</v>
      </c>
      <c r="N24" s="63">
        <v>10</v>
      </c>
    </row>
    <row r="25" spans="1:19">
      <c r="A25" s="64">
        <v>2</v>
      </c>
      <c r="B25" s="62">
        <f t="shared" si="4"/>
        <v>4</v>
      </c>
      <c r="C25" s="65">
        <f t="shared" si="0"/>
        <v>4.0466832785894971</v>
      </c>
      <c r="D25" s="65">
        <f t="shared" si="1"/>
        <v>1.904923134537746</v>
      </c>
      <c r="E25" s="65">
        <f t="shared" si="2"/>
        <v>3.2994236535327408</v>
      </c>
      <c r="F25" s="66">
        <f t="shared" si="3"/>
        <v>9.6702147976660395</v>
      </c>
      <c r="G25" s="47"/>
      <c r="H25" s="67" t="s">
        <v>27</v>
      </c>
      <c r="I25" s="59" t="s">
        <v>23</v>
      </c>
      <c r="J25" s="59">
        <v>16</v>
      </c>
      <c r="K25" s="68">
        <f>$J$25+K24</f>
        <v>36</v>
      </c>
      <c r="L25" s="69">
        <f>$J$25+L24</f>
        <v>33.090000000000003</v>
      </c>
      <c r="M25" s="62">
        <f>$J$25+M24</f>
        <v>29.4</v>
      </c>
      <c r="N25" s="63">
        <f>$J$25+N24</f>
        <v>26</v>
      </c>
    </row>
    <row r="26" spans="1:19">
      <c r="A26" s="64"/>
      <c r="B26" s="62">
        <f t="shared" si="4"/>
        <v>5</v>
      </c>
      <c r="C26" s="65">
        <f t="shared" si="0"/>
        <v>6.3229426227960861</v>
      </c>
      <c r="D26" s="65">
        <f t="shared" si="1"/>
        <v>2.9764423977152266</v>
      </c>
      <c r="E26" s="65">
        <f t="shared" si="2"/>
        <v>5.1553494586449045</v>
      </c>
      <c r="F26" s="66">
        <f t="shared" si="3"/>
        <v>15.109710621353178</v>
      </c>
      <c r="G26" s="47"/>
      <c r="H26" s="70"/>
      <c r="I26" s="62" t="s">
        <v>24</v>
      </c>
      <c r="J26" s="62">
        <v>13</v>
      </c>
      <c r="K26" s="62">
        <f>K24+$J$26</f>
        <v>33</v>
      </c>
      <c r="L26" s="71">
        <f>L24+$J$26</f>
        <v>30.09</v>
      </c>
      <c r="M26" s="62">
        <f>M24+$J$26</f>
        <v>26.4</v>
      </c>
      <c r="N26" s="63">
        <f>N24+$J$26</f>
        <v>23</v>
      </c>
    </row>
    <row r="27" spans="1:19">
      <c r="A27" s="64"/>
      <c r="B27" s="62">
        <f t="shared" si="4"/>
        <v>6</v>
      </c>
      <c r="C27" s="65">
        <f t="shared" si="0"/>
        <v>9.1050373768263686</v>
      </c>
      <c r="D27" s="65">
        <f t="shared" si="1"/>
        <v>4.2860770527099286</v>
      </c>
      <c r="E27" s="65">
        <f t="shared" si="2"/>
        <v>7.423703220448667</v>
      </c>
      <c r="F27" s="66">
        <f t="shared" si="3"/>
        <v>21.757983294748591</v>
      </c>
      <c r="G27" s="47"/>
      <c r="H27" s="70"/>
      <c r="I27" s="62"/>
      <c r="J27" s="62"/>
      <c r="K27" s="72">
        <f>K24+$J$27</f>
        <v>20</v>
      </c>
      <c r="L27" s="72">
        <f>L24+$J$27</f>
        <v>17.09</v>
      </c>
      <c r="M27" s="72">
        <f>M24+$J$27</f>
        <v>13.4</v>
      </c>
      <c r="N27" s="73">
        <f>N24+$J$27</f>
        <v>10</v>
      </c>
    </row>
    <row r="28" spans="1:19">
      <c r="A28" s="52">
        <v>3</v>
      </c>
      <c r="B28" s="53">
        <f t="shared" si="4"/>
        <v>7</v>
      </c>
      <c r="C28" s="54">
        <f t="shared" si="0"/>
        <v>12.392967540680335</v>
      </c>
      <c r="D28" s="54">
        <f t="shared" si="1"/>
        <v>5.8338270995218471</v>
      </c>
      <c r="E28" s="54">
        <f t="shared" si="2"/>
        <v>10.104484938944019</v>
      </c>
      <c r="F28" s="55">
        <f t="shared" si="3"/>
        <v>29.615032817852246</v>
      </c>
      <c r="G28" s="47"/>
      <c r="H28" s="70" t="s">
        <v>28</v>
      </c>
      <c r="I28" s="62" t="s">
        <v>23</v>
      </c>
      <c r="J28" s="62">
        <v>9</v>
      </c>
      <c r="K28" s="72">
        <f>K24+$J$28</f>
        <v>29</v>
      </c>
      <c r="L28" s="72">
        <f>L24+$J$28</f>
        <v>26.09</v>
      </c>
      <c r="M28" s="72">
        <f>M24+$J$28</f>
        <v>22.4</v>
      </c>
      <c r="N28" s="73">
        <f>N24+$J$28</f>
        <v>19</v>
      </c>
    </row>
    <row r="29" spans="1:19" ht="13" thickBot="1">
      <c r="A29" s="52"/>
      <c r="B29" s="53">
        <f t="shared" si="4"/>
        <v>8</v>
      </c>
      <c r="C29" s="54">
        <f t="shared" si="0"/>
        <v>16.186733114357988</v>
      </c>
      <c r="D29" s="54">
        <f t="shared" si="1"/>
        <v>7.6196925381509839</v>
      </c>
      <c r="E29" s="54">
        <f t="shared" si="2"/>
        <v>13.197694614130963</v>
      </c>
      <c r="F29" s="55">
        <f t="shared" si="3"/>
        <v>38.680859190664158</v>
      </c>
      <c r="G29" s="47"/>
      <c r="H29" s="74" t="s">
        <v>29</v>
      </c>
      <c r="I29" s="75" t="s">
        <v>23</v>
      </c>
      <c r="J29" s="75">
        <v>3.6</v>
      </c>
      <c r="K29" s="76">
        <f>K24+$J$29</f>
        <v>23.6</v>
      </c>
      <c r="L29" s="76">
        <f>L24+$J$29</f>
        <v>20.69</v>
      </c>
      <c r="M29" s="76">
        <f>M24+$J$29</f>
        <v>17</v>
      </c>
      <c r="N29" s="77">
        <f>N24+$J$29</f>
        <v>13.6</v>
      </c>
    </row>
    <row r="30" spans="1:19" ht="14" thickTop="1" thickBot="1">
      <c r="A30" s="52"/>
      <c r="B30" s="53">
        <f t="shared" si="4"/>
        <v>9</v>
      </c>
      <c r="C30" s="54">
        <f t="shared" si="0"/>
        <v>20.486334097859324</v>
      </c>
      <c r="D30" s="54">
        <f t="shared" si="1"/>
        <v>9.6436733685973373</v>
      </c>
      <c r="E30" s="54">
        <f t="shared" si="2"/>
        <v>16.703332246009495</v>
      </c>
      <c r="F30" s="55">
        <f t="shared" si="3"/>
        <v>48.955462413184314</v>
      </c>
      <c r="G30" s="47"/>
    </row>
    <row r="31" spans="1:19" ht="13" thickTop="1">
      <c r="A31" s="52"/>
      <c r="B31" s="53">
        <f t="shared" si="4"/>
        <v>10</v>
      </c>
      <c r="C31" s="54">
        <f t="shared" si="0"/>
        <v>25.291770491184344</v>
      </c>
      <c r="D31" s="54">
        <f t="shared" si="1"/>
        <v>11.905769590860906</v>
      </c>
      <c r="E31" s="54">
        <f t="shared" si="2"/>
        <v>20.621397834579618</v>
      </c>
      <c r="F31" s="55">
        <f t="shared" si="3"/>
        <v>60.438842485412714</v>
      </c>
      <c r="G31" s="47"/>
      <c r="H31" s="78" t="s">
        <v>30</v>
      </c>
      <c r="I31" s="79"/>
      <c r="J31" s="79"/>
      <c r="K31" s="49" t="s">
        <v>22</v>
      </c>
      <c r="L31" s="49"/>
      <c r="M31" s="49"/>
      <c r="N31" s="80"/>
    </row>
    <row r="32" spans="1:19">
      <c r="A32" s="52"/>
      <c r="B32" s="53">
        <f t="shared" si="4"/>
        <v>11</v>
      </c>
      <c r="C32" s="54">
        <f t="shared" si="0"/>
        <v>30.603042294333061</v>
      </c>
      <c r="D32" s="54">
        <f t="shared" si="1"/>
        <v>14.4059812049417</v>
      </c>
      <c r="E32" s="54">
        <f t="shared" si="2"/>
        <v>24.951891379841342</v>
      </c>
      <c r="F32" s="55">
        <f t="shared" si="3"/>
        <v>73.130999407349393</v>
      </c>
      <c r="G32" s="47"/>
      <c r="H32" s="81"/>
      <c r="I32" s="37"/>
      <c r="J32" s="37"/>
      <c r="K32" s="58" t="s">
        <v>23</v>
      </c>
      <c r="L32" s="59" t="s">
        <v>24</v>
      </c>
      <c r="M32" s="59" t="s">
        <v>25</v>
      </c>
      <c r="N32" s="60" t="s">
        <v>26</v>
      </c>
    </row>
    <row r="33" spans="1:14">
      <c r="A33" s="64">
        <v>4</v>
      </c>
      <c r="B33" s="62">
        <f t="shared" si="4"/>
        <v>12</v>
      </c>
      <c r="C33" s="65">
        <f t="shared" si="0"/>
        <v>36.420149507305474</v>
      </c>
      <c r="D33" s="65">
        <f t="shared" si="1"/>
        <v>17.144308210839714</v>
      </c>
      <c r="E33" s="65">
        <f t="shared" si="2"/>
        <v>29.694812881794668</v>
      </c>
      <c r="F33" s="66">
        <f t="shared" si="3"/>
        <v>87.031933178994365</v>
      </c>
      <c r="G33" s="47"/>
      <c r="H33" s="81"/>
      <c r="I33" s="37"/>
      <c r="J33" s="37"/>
      <c r="K33" s="61">
        <v>4.62</v>
      </c>
      <c r="L33" s="62">
        <v>4.12</v>
      </c>
      <c r="M33" s="62">
        <v>3.52</v>
      </c>
      <c r="N33" s="63">
        <v>3.05</v>
      </c>
    </row>
    <row r="34" spans="1:14">
      <c r="A34" s="64"/>
      <c r="B34" s="62">
        <f t="shared" si="4"/>
        <v>13</v>
      </c>
      <c r="C34" s="65">
        <f t="shared" si="0"/>
        <v>42.743092130101559</v>
      </c>
      <c r="D34" s="65">
        <f t="shared" si="1"/>
        <v>20.120750608554939</v>
      </c>
      <c r="E34" s="65">
        <f t="shared" si="2"/>
        <v>34.850162340439567</v>
      </c>
      <c r="F34" s="66">
        <f t="shared" si="3"/>
        <v>102.14164380034752</v>
      </c>
      <c r="G34" s="47"/>
      <c r="H34" s="67" t="s">
        <v>27</v>
      </c>
      <c r="I34" s="59" t="s">
        <v>23</v>
      </c>
      <c r="J34" s="59">
        <v>3.7</v>
      </c>
      <c r="K34" s="68">
        <f>(K33*K24+$J$25*$J$34)/K25</f>
        <v>4.2111111111111121</v>
      </c>
      <c r="L34" s="69">
        <f>(L33*L24+$J$25*$J$34)/L25</f>
        <v>3.9169174977334533</v>
      </c>
      <c r="M34" s="62">
        <f>(M33*M24+$J$25*$J$34)/M25</f>
        <v>3.6179591836734692</v>
      </c>
      <c r="N34" s="63">
        <f>(N33*N24+$J$25*$J$34)/N25</f>
        <v>3.45</v>
      </c>
    </row>
    <row r="35" spans="1:14">
      <c r="A35" s="64"/>
      <c r="B35" s="62">
        <f t="shared" si="4"/>
        <v>14</v>
      </c>
      <c r="C35" s="65">
        <f t="shared" si="0"/>
        <v>49.571870162721339</v>
      </c>
      <c r="D35" s="65">
        <f t="shared" si="1"/>
        <v>23.335308398087388</v>
      </c>
      <c r="E35" s="65">
        <f t="shared" si="2"/>
        <v>40.417939755776075</v>
      </c>
      <c r="F35" s="66">
        <f t="shared" si="3"/>
        <v>118.46013127140898</v>
      </c>
      <c r="G35" s="47"/>
      <c r="H35" s="70"/>
      <c r="I35" s="62" t="s">
        <v>24</v>
      </c>
      <c r="J35" s="62">
        <v>3.3</v>
      </c>
      <c r="K35" s="62">
        <f>($J$35*$J$26+K24*K33)/K26</f>
        <v>4.1000000000000005</v>
      </c>
      <c r="L35" s="71">
        <f>($J$35*$J$26+L24*L33)/L26</f>
        <v>3.7657294782319708</v>
      </c>
      <c r="M35" s="62">
        <f>($J$35*$J$26+M24*M33)/M26</f>
        <v>3.4116666666666666</v>
      </c>
      <c r="N35" s="63">
        <f>($J$35*$J$26+N24*N33)/N26</f>
        <v>3.1913043478260872</v>
      </c>
    </row>
    <row r="36" spans="1:14">
      <c r="A36" s="64"/>
      <c r="B36" s="62">
        <f t="shared" si="4"/>
        <v>15</v>
      </c>
      <c r="C36" s="65">
        <f t="shared" si="0"/>
        <v>56.906483605164802</v>
      </c>
      <c r="D36" s="65">
        <f t="shared" si="1"/>
        <v>26.787981579437055</v>
      </c>
      <c r="E36" s="65">
        <f t="shared" si="2"/>
        <v>46.398145127804163</v>
      </c>
      <c r="F36" s="66">
        <f t="shared" si="3"/>
        <v>135.98739559217867</v>
      </c>
      <c r="G36" s="47"/>
      <c r="H36" s="70"/>
      <c r="I36" s="62"/>
      <c r="J36" s="62"/>
      <c r="K36" s="72">
        <f>(K33*K24+$J$36*$J$27)/K27</f>
        <v>4.62</v>
      </c>
      <c r="L36" s="72">
        <f>(L33*L24+$J$36*$J$27)/L27</f>
        <v>4.12</v>
      </c>
      <c r="M36" s="82">
        <f>(M33*M24+$J$36*$J$27)/M27</f>
        <v>3.52</v>
      </c>
      <c r="N36" s="63">
        <f>(N33*N24+$J$36*$J$27)/N27</f>
        <v>3.05</v>
      </c>
    </row>
    <row r="37" spans="1:14">
      <c r="A37" s="64"/>
      <c r="B37" s="62">
        <f t="shared" si="4"/>
        <v>16</v>
      </c>
      <c r="C37" s="65">
        <f t="shared" si="0"/>
        <v>64.746932457431953</v>
      </c>
      <c r="D37" s="65">
        <f t="shared" si="1"/>
        <v>30.478770152603936</v>
      </c>
      <c r="E37" s="65">
        <f t="shared" si="2"/>
        <v>52.790778456523853</v>
      </c>
      <c r="F37" s="66">
        <f t="shared" si="3"/>
        <v>154.72343676265663</v>
      </c>
      <c r="G37" s="47"/>
      <c r="H37" s="70" t="s">
        <v>28</v>
      </c>
      <c r="I37" s="62" t="s">
        <v>23</v>
      </c>
      <c r="J37" s="62">
        <v>3.05</v>
      </c>
      <c r="K37" s="72">
        <f>($J$37*$J$28+K24*K33)/K28</f>
        <v>4.1327586206896552</v>
      </c>
      <c r="L37" s="72">
        <f>($J$37*$J$28+L24*L33)/L28</f>
        <v>3.7508930624760444</v>
      </c>
      <c r="M37" s="62">
        <f>($J$37*$J$28+M24*M33)/M28</f>
        <v>3.3311607142857143</v>
      </c>
      <c r="N37" s="63">
        <f>($J$37*$J$28+N24*N33)/N28</f>
        <v>3.0500000000000003</v>
      </c>
    </row>
    <row r="38" spans="1:14" ht="13" thickBot="1">
      <c r="A38" s="64"/>
      <c r="B38" s="62">
        <f t="shared" si="4"/>
        <v>17</v>
      </c>
      <c r="C38" s="65">
        <f t="shared" si="0"/>
        <v>73.0932167195228</v>
      </c>
      <c r="D38" s="65">
        <f t="shared" si="1"/>
        <v>34.407674117588037</v>
      </c>
      <c r="E38" s="65">
        <f t="shared" si="2"/>
        <v>59.595839741935137</v>
      </c>
      <c r="F38" s="66">
        <f t="shared" si="3"/>
        <v>174.66825478284287</v>
      </c>
      <c r="G38" s="47"/>
      <c r="H38" s="74" t="s">
        <v>29</v>
      </c>
      <c r="I38" s="75" t="s">
        <v>23</v>
      </c>
      <c r="J38" s="75">
        <v>2.6</v>
      </c>
      <c r="K38" s="76">
        <f>($J$38*$J$29+K24*K33)/K29</f>
        <v>4.3118644067796605</v>
      </c>
      <c r="L38" s="76">
        <f>($J$38*$J$29+L24*L33)/L29</f>
        <v>3.8555244079265338</v>
      </c>
      <c r="M38" s="75">
        <f>($J$38*$J$29+M24*M33)/M29</f>
        <v>3.3251764705882354</v>
      </c>
      <c r="N38" s="83">
        <f>($J$38*$J$29+N24*N33)/N29</f>
        <v>2.9308823529411767</v>
      </c>
    </row>
    <row r="39" spans="1:14" ht="13" thickTop="1">
      <c r="A39" s="52">
        <v>5</v>
      </c>
      <c r="B39" s="53">
        <f t="shared" si="4"/>
        <v>18</v>
      </c>
      <c r="C39" s="54">
        <f t="shared" si="0"/>
        <v>81.945336391437294</v>
      </c>
      <c r="D39" s="54">
        <f t="shared" si="1"/>
        <v>38.574693474389349</v>
      </c>
      <c r="E39" s="54">
        <f t="shared" si="2"/>
        <v>66.81332898403798</v>
      </c>
      <c r="F39" s="55">
        <f t="shared" si="3"/>
        <v>195.82184965273726</v>
      </c>
      <c r="G39" s="47"/>
    </row>
    <row r="40" spans="1:14">
      <c r="A40" s="52"/>
      <c r="B40" s="53">
        <f t="shared" si="4"/>
        <v>19</v>
      </c>
      <c r="C40" s="54">
        <f t="shared" si="0"/>
        <v>91.30329147317552</v>
      </c>
      <c r="D40" s="54">
        <f t="shared" si="1"/>
        <v>42.979828223007893</v>
      </c>
      <c r="E40" s="54">
        <f t="shared" si="2"/>
        <v>74.443246182832453</v>
      </c>
      <c r="F40" s="55">
        <f t="shared" si="3"/>
        <v>218.18422137234001</v>
      </c>
      <c r="G40" s="47"/>
    </row>
    <row r="41" spans="1:14">
      <c r="A41" s="52"/>
      <c r="B41" s="53">
        <f t="shared" si="4"/>
        <v>20</v>
      </c>
      <c r="C41" s="54">
        <f t="shared" si="0"/>
        <v>101.16708196473738</v>
      </c>
      <c r="D41" s="54">
        <f t="shared" si="1"/>
        <v>47.623078363443625</v>
      </c>
      <c r="E41" s="54">
        <f t="shared" si="2"/>
        <v>82.485591338318471</v>
      </c>
      <c r="F41" s="55">
        <f t="shared" si="3"/>
        <v>241.75536994165086</v>
      </c>
      <c r="G41" s="47"/>
    </row>
    <row r="42" spans="1:14">
      <c r="A42" s="52"/>
      <c r="B42" s="53">
        <f t="shared" si="4"/>
        <v>21</v>
      </c>
      <c r="C42" s="54">
        <f t="shared" si="0"/>
        <v>111.53670786612302</v>
      </c>
      <c r="D42" s="54">
        <f t="shared" si="1"/>
        <v>52.504443895696632</v>
      </c>
      <c r="E42" s="54">
        <f t="shared" si="2"/>
        <v>90.940364450496176</v>
      </c>
      <c r="F42" s="55">
        <f t="shared" si="3"/>
        <v>266.53529536067026</v>
      </c>
      <c r="G42" s="47"/>
      <c r="J42" s="84" t="s">
        <v>31</v>
      </c>
      <c r="K42" s="85" t="s">
        <v>32</v>
      </c>
    </row>
    <row r="43" spans="1:14">
      <c r="A43" s="64">
        <v>6</v>
      </c>
      <c r="B43" s="62">
        <f t="shared" si="4"/>
        <v>22</v>
      </c>
      <c r="C43" s="65">
        <f t="shared" si="0"/>
        <v>122.41216917733225</v>
      </c>
      <c r="D43" s="65">
        <f t="shared" si="1"/>
        <v>57.623924819766799</v>
      </c>
      <c r="E43" s="65">
        <f t="shared" si="2"/>
        <v>99.807565519365369</v>
      </c>
      <c r="F43" s="66">
        <f t="shared" si="3"/>
        <v>292.52399762939757</v>
      </c>
      <c r="G43" s="47"/>
      <c r="J43" s="86" t="s">
        <v>23</v>
      </c>
      <c r="K43" s="87" t="s">
        <v>23</v>
      </c>
    </row>
    <row r="44" spans="1:14">
      <c r="A44" s="64"/>
      <c r="B44" s="62">
        <f t="shared" si="4"/>
        <v>23</v>
      </c>
      <c r="C44" s="65">
        <f t="shared" si="0"/>
        <v>133.79346589836524</v>
      </c>
      <c r="D44" s="65">
        <f t="shared" si="1"/>
        <v>62.981521135654219</v>
      </c>
      <c r="E44" s="65">
        <f t="shared" si="2"/>
        <v>109.08719454492623</v>
      </c>
      <c r="F44" s="66">
        <f t="shared" si="3"/>
        <v>319.72147674783344</v>
      </c>
      <c r="G44" s="47"/>
      <c r="J44" s="88">
        <v>33</v>
      </c>
      <c r="K44" s="89">
        <v>55</v>
      </c>
    </row>
    <row r="45" spans="1:14">
      <c r="A45" s="64"/>
      <c r="B45" s="62">
        <f t="shared" si="4"/>
        <v>24</v>
      </c>
      <c r="C45" s="65">
        <f t="shared" si="0"/>
        <v>145.6805980292219</v>
      </c>
      <c r="D45" s="65">
        <f t="shared" si="1"/>
        <v>68.577232843358857</v>
      </c>
      <c r="E45" s="65">
        <f t="shared" si="2"/>
        <v>118.77925152717867</v>
      </c>
      <c r="F45" s="66">
        <f t="shared" si="3"/>
        <v>348.12773271597746</v>
      </c>
      <c r="G45" s="47"/>
    </row>
    <row r="46" spans="1:14">
      <c r="A46" s="64"/>
      <c r="B46" s="62">
        <f t="shared" si="4"/>
        <v>25</v>
      </c>
      <c r="C46" s="65">
        <f t="shared" si="0"/>
        <v>158.07356556990226</v>
      </c>
      <c r="D46" s="65">
        <f t="shared" si="1"/>
        <v>74.411059942880712</v>
      </c>
      <c r="E46" s="65">
        <f t="shared" si="2"/>
        <v>128.88373646612271</v>
      </c>
      <c r="F46" s="66">
        <f t="shared" si="3"/>
        <v>377.74276553382975</v>
      </c>
      <c r="G46" s="47"/>
    </row>
    <row r="47" spans="1:14">
      <c r="A47" s="64"/>
      <c r="B47" s="62">
        <f t="shared" si="4"/>
        <v>26</v>
      </c>
      <c r="C47" s="65">
        <f t="shared" si="0"/>
        <v>170.97236852040623</v>
      </c>
      <c r="D47" s="65">
        <f t="shared" si="1"/>
        <v>80.483002434219756</v>
      </c>
      <c r="E47" s="65">
        <f t="shared" si="2"/>
        <v>139.40064936175827</v>
      </c>
      <c r="F47" s="66">
        <f t="shared" si="3"/>
        <v>408.56657520139009</v>
      </c>
      <c r="G47" s="47"/>
    </row>
    <row r="48" spans="1:14">
      <c r="A48" s="64"/>
      <c r="B48" s="62">
        <f t="shared" si="4"/>
        <v>27</v>
      </c>
      <c r="C48" s="65">
        <f t="shared" si="0"/>
        <v>184.37700688073403</v>
      </c>
      <c r="D48" s="65">
        <f t="shared" si="1"/>
        <v>86.793060317376089</v>
      </c>
      <c r="E48" s="65">
        <f t="shared" si="2"/>
        <v>150.32999021408554</v>
      </c>
      <c r="F48" s="66">
        <f t="shared" si="3"/>
        <v>440.59916171865905</v>
      </c>
      <c r="G48" s="47"/>
    </row>
    <row r="49" spans="1:7">
      <c r="A49" s="52">
        <v>7</v>
      </c>
      <c r="B49" s="53">
        <f t="shared" si="4"/>
        <v>28</v>
      </c>
      <c r="C49" s="54">
        <f t="shared" si="0"/>
        <v>198.28748065088536</v>
      </c>
      <c r="D49" s="54">
        <f t="shared" si="1"/>
        <v>93.341233592349553</v>
      </c>
      <c r="E49" s="54">
        <f t="shared" si="2"/>
        <v>161.6717590231043</v>
      </c>
      <c r="F49" s="55">
        <f t="shared" si="3"/>
        <v>473.84052508563593</v>
      </c>
      <c r="G49" s="47"/>
    </row>
    <row r="50" spans="1:7">
      <c r="A50" s="52"/>
      <c r="B50" s="53">
        <f t="shared" si="4"/>
        <v>29</v>
      </c>
      <c r="C50" s="54">
        <f t="shared" si="0"/>
        <v>212.70378983086044</v>
      </c>
      <c r="D50" s="54">
        <f t="shared" si="1"/>
        <v>100.12752225914028</v>
      </c>
      <c r="E50" s="54">
        <f t="shared" si="2"/>
        <v>173.42595578881469</v>
      </c>
      <c r="F50" s="55">
        <f t="shared" si="3"/>
        <v>508.2906653023212</v>
      </c>
      <c r="G50" s="47"/>
    </row>
    <row r="51" spans="1:7">
      <c r="A51" s="52"/>
      <c r="B51" s="53">
        <f t="shared" si="4"/>
        <v>30</v>
      </c>
      <c r="C51" s="54">
        <f t="shared" si="0"/>
        <v>227.62593442065921</v>
      </c>
      <c r="D51" s="54">
        <f t="shared" si="1"/>
        <v>107.15192631774822</v>
      </c>
      <c r="E51" s="54">
        <f t="shared" si="2"/>
        <v>185.59258051121665</v>
      </c>
      <c r="F51" s="55">
        <f t="shared" si="3"/>
        <v>543.94958236871469</v>
      </c>
      <c r="G51" s="47"/>
    </row>
    <row r="52" spans="1:7">
      <c r="A52" s="52"/>
      <c r="B52" s="53">
        <f t="shared" si="4"/>
        <v>31</v>
      </c>
      <c r="C52" s="54">
        <f t="shared" si="0"/>
        <v>243.05391442028173</v>
      </c>
      <c r="D52" s="54">
        <f t="shared" si="1"/>
        <v>114.41444576817341</v>
      </c>
      <c r="E52" s="54">
        <f t="shared" si="2"/>
        <v>198.17163319031027</v>
      </c>
      <c r="F52" s="55">
        <f t="shared" si="3"/>
        <v>580.81727628481656</v>
      </c>
      <c r="G52" s="47"/>
    </row>
    <row r="53" spans="1:7">
      <c r="A53" s="52"/>
      <c r="B53" s="53">
        <f t="shared" si="4"/>
        <v>32</v>
      </c>
      <c r="C53" s="54">
        <f t="shared" si="0"/>
        <v>258.98772982972781</v>
      </c>
      <c r="D53" s="54">
        <f t="shared" si="1"/>
        <v>121.91508061041574</v>
      </c>
      <c r="E53" s="54">
        <f t="shared" si="2"/>
        <v>211.16311382609541</v>
      </c>
      <c r="F53" s="55">
        <f t="shared" si="3"/>
        <v>618.89374705062653</v>
      </c>
      <c r="G53" s="47"/>
    </row>
    <row r="54" spans="1:7">
      <c r="A54" s="52"/>
      <c r="B54" s="53">
        <f t="shared" si="4"/>
        <v>33</v>
      </c>
      <c r="C54" s="54">
        <f t="shared" si="0"/>
        <v>275.4273806489976</v>
      </c>
      <c r="D54" s="54">
        <f t="shared" si="1"/>
        <v>129.65383084447532</v>
      </c>
      <c r="E54" s="54">
        <f t="shared" si="2"/>
        <v>224.56702241857212</v>
      </c>
      <c r="F54" s="55">
        <f t="shared" si="3"/>
        <v>658.17899466614472</v>
      </c>
      <c r="G54" s="47"/>
    </row>
    <row r="55" spans="1:7">
      <c r="A55" s="64">
        <v>8</v>
      </c>
      <c r="B55" s="62">
        <f t="shared" si="4"/>
        <v>34</v>
      </c>
      <c r="C55" s="65">
        <f t="shared" si="0"/>
        <v>292.3728668780912</v>
      </c>
      <c r="D55" s="65">
        <f t="shared" si="1"/>
        <v>137.63069647035215</v>
      </c>
      <c r="E55" s="65">
        <f t="shared" si="2"/>
        <v>238.38335896774055</v>
      </c>
      <c r="F55" s="66">
        <f t="shared" si="3"/>
        <v>698.67301913137146</v>
      </c>
      <c r="G55" s="47"/>
    </row>
    <row r="56" spans="1:7">
      <c r="A56" s="64"/>
      <c r="B56" s="62">
        <f t="shared" si="4"/>
        <v>35</v>
      </c>
      <c r="C56" s="65">
        <f t="shared" si="0"/>
        <v>309.82418851700834</v>
      </c>
      <c r="D56" s="65">
        <f t="shared" si="1"/>
        <v>145.84567748804616</v>
      </c>
      <c r="E56" s="65">
        <f t="shared" si="2"/>
        <v>252.61212347360043</v>
      </c>
      <c r="F56" s="66">
        <f t="shared" si="3"/>
        <v>740.37582044630608</v>
      </c>
      <c r="G56" s="47"/>
    </row>
    <row r="57" spans="1:7">
      <c r="A57" s="64"/>
      <c r="B57" s="62">
        <f t="shared" si="4"/>
        <v>36</v>
      </c>
      <c r="C57" s="65">
        <f t="shared" si="0"/>
        <v>327.78134556574918</v>
      </c>
      <c r="D57" s="65">
        <f t="shared" si="1"/>
        <v>154.2987738975574</v>
      </c>
      <c r="E57" s="65">
        <f t="shared" si="2"/>
        <v>267.25331593615192</v>
      </c>
      <c r="F57" s="66">
        <f t="shared" si="3"/>
        <v>783.28739861094903</v>
      </c>
      <c r="G57" s="47"/>
    </row>
    <row r="58" spans="1:7">
      <c r="A58" s="64"/>
      <c r="B58" s="62">
        <f t="shared" si="4"/>
        <v>37</v>
      </c>
      <c r="C58" s="65">
        <f t="shared" si="0"/>
        <v>346.24433802431389</v>
      </c>
      <c r="D58" s="65">
        <f t="shared" si="1"/>
        <v>162.9899856988859</v>
      </c>
      <c r="E58" s="65">
        <f t="shared" si="2"/>
        <v>282.30693635539518</v>
      </c>
      <c r="F58" s="66">
        <f t="shared" si="3"/>
        <v>827.40775362530064</v>
      </c>
      <c r="G58" s="47"/>
    </row>
    <row r="59" spans="1:7">
      <c r="A59" s="64"/>
      <c r="B59" s="62">
        <f t="shared" si="4"/>
        <v>38</v>
      </c>
      <c r="C59" s="65">
        <f t="shared" si="0"/>
        <v>365.21316589270208</v>
      </c>
      <c r="D59" s="65">
        <f t="shared" si="1"/>
        <v>171.91931289203157</v>
      </c>
      <c r="E59" s="65">
        <f t="shared" si="2"/>
        <v>297.77298473132981</v>
      </c>
      <c r="F59" s="66" t="str">
        <f t="shared" si="3"/>
        <v/>
      </c>
      <c r="G59" s="47"/>
    </row>
    <row r="60" spans="1:7">
      <c r="A60" s="64"/>
      <c r="B60" s="62">
        <f t="shared" si="4"/>
        <v>39</v>
      </c>
      <c r="C60" s="65">
        <f t="shared" si="0"/>
        <v>384.68782917091414</v>
      </c>
      <c r="D60" s="65">
        <f t="shared" si="1"/>
        <v>181.08675547699451</v>
      </c>
      <c r="E60" s="65">
        <f t="shared" si="2"/>
        <v>313.65146106395622</v>
      </c>
      <c r="F60" s="66" t="str">
        <f t="shared" si="3"/>
        <v/>
      </c>
      <c r="G60" s="47"/>
    </row>
    <row r="61" spans="1:7">
      <c r="A61" s="64"/>
      <c r="B61" s="62">
        <f t="shared" si="4"/>
        <v>40</v>
      </c>
      <c r="C61" s="65">
        <f t="shared" si="0"/>
        <v>404.66832785894951</v>
      </c>
      <c r="D61" s="65">
        <f t="shared" si="1"/>
        <v>190.4923134537745</v>
      </c>
      <c r="E61" s="65">
        <f t="shared" si="2"/>
        <v>329.94236535327389</v>
      </c>
      <c r="F61" s="66" t="str">
        <f t="shared" si="3"/>
        <v/>
      </c>
      <c r="G61" s="47"/>
    </row>
    <row r="62" spans="1:7">
      <c r="A62" s="52">
        <v>9</v>
      </c>
      <c r="B62" s="53">
        <f t="shared" si="4"/>
        <v>41</v>
      </c>
      <c r="C62" s="54">
        <f t="shared" si="0"/>
        <v>425.15466195680892</v>
      </c>
      <c r="D62" s="54">
        <f t="shared" si="1"/>
        <v>200.13598682237188</v>
      </c>
      <c r="E62" s="54">
        <f t="shared" si="2"/>
        <v>346.64569759928349</v>
      </c>
      <c r="F62" s="55" t="str">
        <f t="shared" si="3"/>
        <v/>
      </c>
      <c r="G62" s="47"/>
    </row>
    <row r="63" spans="1:7">
      <c r="A63" s="52"/>
      <c r="B63" s="53">
        <f t="shared" si="4"/>
        <v>42</v>
      </c>
      <c r="C63" s="54">
        <f t="shared" si="0"/>
        <v>446.1468314644921</v>
      </c>
      <c r="D63" s="54">
        <f t="shared" si="1"/>
        <v>210.01777558278653</v>
      </c>
      <c r="E63" s="54">
        <f t="shared" si="2"/>
        <v>363.7614578019847</v>
      </c>
      <c r="F63" s="55" t="str">
        <f t="shared" si="3"/>
        <v/>
      </c>
      <c r="G63" s="47"/>
    </row>
    <row r="64" spans="1:7">
      <c r="A64" s="52"/>
      <c r="B64" s="53">
        <f t="shared" si="4"/>
        <v>43</v>
      </c>
      <c r="C64" s="54">
        <f t="shared" si="0"/>
        <v>467.64483638199891</v>
      </c>
      <c r="D64" s="54">
        <f t="shared" si="1"/>
        <v>220.13767973501837</v>
      </c>
      <c r="E64" s="54">
        <f t="shared" si="2"/>
        <v>381.28964596137746</v>
      </c>
      <c r="F64" s="55" t="str">
        <f t="shared" si="3"/>
        <v/>
      </c>
      <c r="G64" s="47"/>
    </row>
    <row r="65" spans="1:7">
      <c r="A65" s="52"/>
      <c r="B65" s="53">
        <f t="shared" si="4"/>
        <v>44</v>
      </c>
      <c r="C65" s="54">
        <f t="shared" si="0"/>
        <v>489.64867670932898</v>
      </c>
      <c r="D65" s="54">
        <f t="shared" si="1"/>
        <v>230.4956992790672</v>
      </c>
      <c r="E65" s="54">
        <f t="shared" si="2"/>
        <v>399.23026207746148</v>
      </c>
      <c r="F65" s="55" t="str">
        <f t="shared" si="3"/>
        <v/>
      </c>
      <c r="G65" s="47"/>
    </row>
    <row r="66" spans="1:7">
      <c r="A66" s="52"/>
      <c r="B66" s="53">
        <f t="shared" si="4"/>
        <v>45</v>
      </c>
      <c r="C66" s="54">
        <f t="shared" si="0"/>
        <v>512.15835244648326</v>
      </c>
      <c r="D66" s="54">
        <f t="shared" si="1"/>
        <v>241.09183421493347</v>
      </c>
      <c r="E66" s="54">
        <f t="shared" si="2"/>
        <v>417.58330615023755</v>
      </c>
      <c r="F66" s="55" t="str">
        <f t="shared" si="3"/>
        <v/>
      </c>
      <c r="G66" s="47"/>
    </row>
    <row r="67" spans="1:7">
      <c r="A67" s="52"/>
      <c r="B67" s="53">
        <f t="shared" si="4"/>
        <v>46</v>
      </c>
      <c r="C67" s="54">
        <f t="shared" si="0"/>
        <v>535.17386359346096</v>
      </c>
      <c r="D67" s="54">
        <f t="shared" si="1"/>
        <v>251.92608454261688</v>
      </c>
      <c r="E67" s="54">
        <f t="shared" si="2"/>
        <v>436.34877817970494</v>
      </c>
      <c r="F67" s="55" t="str">
        <f t="shared" si="3"/>
        <v/>
      </c>
      <c r="G67" s="47"/>
    </row>
    <row r="68" spans="1:7">
      <c r="A68" s="52"/>
      <c r="B68" s="53">
        <f t="shared" si="4"/>
        <v>47</v>
      </c>
      <c r="C68" s="54">
        <f t="shared" si="0"/>
        <v>558.6952101502626</v>
      </c>
      <c r="D68" s="54">
        <f t="shared" si="1"/>
        <v>262.99845026211761</v>
      </c>
      <c r="E68" s="54">
        <f t="shared" si="2"/>
        <v>455.52667816586415</v>
      </c>
      <c r="F68" s="55" t="str">
        <f t="shared" si="3"/>
        <v/>
      </c>
      <c r="G68" s="47"/>
    </row>
    <row r="69" spans="1:7">
      <c r="A69" s="64">
        <v>10</v>
      </c>
      <c r="B69" s="62">
        <f t="shared" si="4"/>
        <v>48</v>
      </c>
      <c r="C69" s="65">
        <f t="shared" si="0"/>
        <v>582.72239211688759</v>
      </c>
      <c r="D69" s="65">
        <f t="shared" si="1"/>
        <v>274.30893137343543</v>
      </c>
      <c r="E69" s="65">
        <f t="shared" si="2"/>
        <v>475.11700610871469</v>
      </c>
      <c r="F69" s="66" t="str">
        <f t="shared" si="3"/>
        <v/>
      </c>
      <c r="G69" s="47"/>
    </row>
    <row r="70" spans="1:7">
      <c r="A70" s="64"/>
      <c r="B70" s="62">
        <f t="shared" si="4"/>
        <v>49</v>
      </c>
      <c r="C70" s="65">
        <f t="shared" si="0"/>
        <v>607.25540949333629</v>
      </c>
      <c r="D70" s="65">
        <f t="shared" si="1"/>
        <v>285.85752787657043</v>
      </c>
      <c r="E70" s="65">
        <f t="shared" si="2"/>
        <v>495.11976200825683</v>
      </c>
      <c r="F70" s="66" t="str">
        <f t="shared" si="3"/>
        <v/>
      </c>
      <c r="G70" s="47"/>
    </row>
    <row r="71" spans="1:7">
      <c r="A71" s="90"/>
      <c r="B71" s="91">
        <f t="shared" si="4"/>
        <v>50</v>
      </c>
      <c r="C71" s="92">
        <f t="shared" si="0"/>
        <v>632.29426227960903</v>
      </c>
      <c r="D71" s="92">
        <f t="shared" si="1"/>
        <v>297.64423977152285</v>
      </c>
      <c r="E71" s="92">
        <f t="shared" si="2"/>
        <v>515.53494586449085</v>
      </c>
      <c r="F71" s="93" t="str">
        <f t="shared" si="3"/>
        <v/>
      </c>
      <c r="G71" s="47"/>
    </row>
  </sheetData>
  <sheetProtection password="F619" sheet="1" objects="1" scenarios="1"/>
  <mergeCells count="26">
    <mergeCell ref="A49:A54"/>
    <mergeCell ref="A55:A61"/>
    <mergeCell ref="A62:A68"/>
    <mergeCell ref="A69:A71"/>
    <mergeCell ref="A28:A32"/>
    <mergeCell ref="H31:J33"/>
    <mergeCell ref="K31:N31"/>
    <mergeCell ref="A33:A38"/>
    <mergeCell ref="A39:A42"/>
    <mergeCell ref="A43:A48"/>
    <mergeCell ref="E20:E21"/>
    <mergeCell ref="F20:F21"/>
    <mergeCell ref="G20:G21"/>
    <mergeCell ref="A22:A24"/>
    <mergeCell ref="H22:J24"/>
    <mergeCell ref="A25:A27"/>
    <mergeCell ref="K4:M4"/>
    <mergeCell ref="A15:E15"/>
    <mergeCell ref="A16:E16"/>
    <mergeCell ref="A17:E17"/>
    <mergeCell ref="A18:A21"/>
    <mergeCell ref="B18:E18"/>
    <mergeCell ref="B19:E19"/>
    <mergeCell ref="B20:B21"/>
    <mergeCell ref="C20:C21"/>
    <mergeCell ref="D20:D21"/>
  </mergeCells>
  <pageMargins left="0.7" right="0.7" top="0.75" bottom="0.75" header="0.3" footer="0.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Voilure Django f{vent}</vt:lpstr>
    </vt:vector>
  </TitlesOfParts>
  <Company>YEAPA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Marc VILCOT</dc:creator>
  <cp:lastModifiedBy>Jean Marc VILCOT</cp:lastModifiedBy>
  <dcterms:created xsi:type="dcterms:W3CDTF">2012-09-03T15:32:12Z</dcterms:created>
  <dcterms:modified xsi:type="dcterms:W3CDTF">2012-09-03T15:33:55Z</dcterms:modified>
</cp:coreProperties>
</file>